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7980"/>
  </bookViews>
  <sheets>
    <sheet name="Line Output-English" sheetId="1" r:id="rId1"/>
    <sheet name="Same Pitch-Egraving-English" sheetId="6" r:id="rId2"/>
    <sheet name="Same Size-Engraving-English" sheetId="5" r:id="rId3"/>
  </sheets>
  <calcPr calcId="125725"/>
</workbook>
</file>

<file path=xl/calcChain.xml><?xml version="1.0" encoding="utf-8"?>
<calcChain xmlns="http://schemas.openxmlformats.org/spreadsheetml/2006/main">
  <c r="AF22" i="6"/>
  <c r="AE22"/>
  <c r="AD22"/>
  <c r="AC22"/>
  <c r="AB22"/>
  <c r="AA22"/>
  <c r="Z22"/>
  <c r="Y22"/>
  <c r="X22"/>
  <c r="W22"/>
  <c r="V22"/>
  <c r="U22"/>
  <c r="T22"/>
  <c r="S22"/>
  <c r="R22"/>
  <c r="Q22"/>
  <c r="P22"/>
  <c r="O22"/>
  <c r="N22"/>
  <c r="M22"/>
  <c r="L22"/>
  <c r="K22"/>
  <c r="J22"/>
  <c r="I22"/>
  <c r="H22"/>
  <c r="G22"/>
  <c r="F22"/>
  <c r="E22"/>
  <c r="D22"/>
  <c r="C22"/>
  <c r="AF21"/>
  <c r="AE21"/>
  <c r="AD21"/>
  <c r="AC21"/>
  <c r="AB21"/>
  <c r="AA21"/>
  <c r="Z21"/>
  <c r="Y21"/>
  <c r="X21"/>
  <c r="W21"/>
  <c r="V21"/>
  <c r="U21"/>
  <c r="T21"/>
  <c r="S21"/>
  <c r="R21"/>
  <c r="Q21"/>
  <c r="P21"/>
  <c r="O21"/>
  <c r="N21"/>
  <c r="M21"/>
  <c r="L21"/>
  <c r="K21"/>
  <c r="J21"/>
  <c r="I21"/>
  <c r="H21"/>
  <c r="G21"/>
  <c r="F21"/>
  <c r="E21"/>
  <c r="D21"/>
  <c r="C21"/>
  <c r="AF20"/>
  <c r="AE20"/>
  <c r="AD20"/>
  <c r="AC20"/>
  <c r="AB20"/>
  <c r="AA20"/>
  <c r="Z20"/>
  <c r="Y20"/>
  <c r="X20"/>
  <c r="W20"/>
  <c r="V20"/>
  <c r="U20"/>
  <c r="T20"/>
  <c r="S20"/>
  <c r="R20"/>
  <c r="Q20"/>
  <c r="P20"/>
  <c r="O20"/>
  <c r="N20"/>
  <c r="M20"/>
  <c r="L20"/>
  <c r="K20"/>
  <c r="J20"/>
  <c r="I20"/>
  <c r="H20"/>
  <c r="G20"/>
  <c r="F20"/>
  <c r="E20"/>
  <c r="D20"/>
  <c r="C20"/>
  <c r="AF19"/>
  <c r="AE19"/>
  <c r="AD19"/>
  <c r="AC19"/>
  <c r="AB19"/>
  <c r="AA19"/>
  <c r="Z19"/>
  <c r="Y19"/>
  <c r="X19"/>
  <c r="W19"/>
  <c r="V19"/>
  <c r="U19"/>
  <c r="T19"/>
  <c r="S19"/>
  <c r="R19"/>
  <c r="Q19"/>
  <c r="P19"/>
  <c r="O19"/>
  <c r="N19"/>
  <c r="M19"/>
  <c r="L19"/>
  <c r="K19"/>
  <c r="J19"/>
  <c r="I19"/>
  <c r="H19"/>
  <c r="G19"/>
  <c r="F19"/>
  <c r="E19"/>
  <c r="D19"/>
  <c r="C19"/>
  <c r="AF18"/>
  <c r="AE18"/>
  <c r="AD18"/>
  <c r="AC18"/>
  <c r="AB18"/>
  <c r="AA18"/>
  <c r="Z18"/>
  <c r="Y18"/>
  <c r="X18"/>
  <c r="W18"/>
  <c r="V18"/>
  <c r="U18"/>
  <c r="T18"/>
  <c r="S18"/>
  <c r="R18"/>
  <c r="Q18"/>
  <c r="P18"/>
  <c r="O18"/>
  <c r="N18"/>
  <c r="M18"/>
  <c r="L18"/>
  <c r="K18"/>
  <c r="J18"/>
  <c r="I18"/>
  <c r="H18"/>
  <c r="G18"/>
  <c r="F18"/>
  <c r="E18"/>
  <c r="D18"/>
  <c r="C18"/>
  <c r="AF17"/>
  <c r="AE17"/>
  <c r="AD17"/>
  <c r="AC17"/>
  <c r="AB17"/>
  <c r="AA17"/>
  <c r="Z17"/>
  <c r="Y17"/>
  <c r="X17"/>
  <c r="W17"/>
  <c r="V17"/>
  <c r="U17"/>
  <c r="T17"/>
  <c r="S17"/>
  <c r="R17"/>
  <c r="Q17"/>
  <c r="P17"/>
  <c r="O17"/>
  <c r="N17"/>
  <c r="M17"/>
  <c r="L17"/>
  <c r="K17"/>
  <c r="J17"/>
  <c r="I17"/>
  <c r="H17"/>
  <c r="G17"/>
  <c r="F17"/>
  <c r="E17"/>
  <c r="D17"/>
  <c r="C17"/>
  <c r="AF16"/>
  <c r="AE16"/>
  <c r="AD16"/>
  <c r="AC16"/>
  <c r="AB16"/>
  <c r="AA16"/>
  <c r="Z16"/>
  <c r="Y16"/>
  <c r="X16"/>
  <c r="W16"/>
  <c r="V16"/>
  <c r="U16"/>
  <c r="T16"/>
  <c r="S16"/>
  <c r="R16"/>
  <c r="Q16"/>
  <c r="P16"/>
  <c r="O16"/>
  <c r="N16"/>
  <c r="M16"/>
  <c r="L16"/>
  <c r="K16"/>
  <c r="J16"/>
  <c r="I16"/>
  <c r="H16"/>
  <c r="G16"/>
  <c r="F16"/>
  <c r="E16"/>
  <c r="D16"/>
  <c r="C16"/>
  <c r="AF15"/>
  <c r="AE15"/>
  <c r="AD15"/>
  <c r="AC15"/>
  <c r="AB15"/>
  <c r="AA15"/>
  <c r="Z15"/>
  <c r="Y15"/>
  <c r="X15"/>
  <c r="W15"/>
  <c r="V15"/>
  <c r="U15"/>
  <c r="T15"/>
  <c r="S15"/>
  <c r="R15"/>
  <c r="Q15"/>
  <c r="P15"/>
  <c r="O15"/>
  <c r="N15"/>
  <c r="M15"/>
  <c r="L15"/>
  <c r="K15"/>
  <c r="J15"/>
  <c r="I15"/>
  <c r="H15"/>
  <c r="G15"/>
  <c r="F15"/>
  <c r="E15"/>
  <c r="D15"/>
  <c r="C15"/>
  <c r="AF14"/>
  <c r="AE14"/>
  <c r="AD14"/>
  <c r="AC14"/>
  <c r="AB14"/>
  <c r="AA14"/>
  <c r="Z14"/>
  <c r="Y14"/>
  <c r="X14"/>
  <c r="W14"/>
  <c r="V14"/>
  <c r="U14"/>
  <c r="T14"/>
  <c r="S14"/>
  <c r="R14"/>
  <c r="Q14"/>
  <c r="P14"/>
  <c r="O14"/>
  <c r="N14"/>
  <c r="M14"/>
  <c r="L14"/>
  <c r="K14"/>
  <c r="J14"/>
  <c r="I14"/>
  <c r="H14"/>
  <c r="G14"/>
  <c r="F14"/>
  <c r="E14"/>
  <c r="D14"/>
  <c r="C14"/>
  <c r="AF13"/>
  <c r="AE13"/>
  <c r="AD13"/>
  <c r="AC13"/>
  <c r="AB13"/>
  <c r="AA13"/>
  <c r="Z13"/>
  <c r="Y13"/>
  <c r="X13"/>
  <c r="W13"/>
  <c r="V13"/>
  <c r="U13"/>
  <c r="T13"/>
  <c r="S13"/>
  <c r="R13"/>
  <c r="Q13"/>
  <c r="P13"/>
  <c r="O13"/>
  <c r="N13"/>
  <c r="M13"/>
  <c r="L13"/>
  <c r="K13"/>
  <c r="J13"/>
  <c r="I13"/>
  <c r="H13"/>
  <c r="G13"/>
  <c r="F13"/>
  <c r="E13"/>
  <c r="D13"/>
  <c r="C13"/>
  <c r="AF12"/>
  <c r="AE12"/>
  <c r="AD12"/>
  <c r="AC12"/>
  <c r="AB12"/>
  <c r="AA12"/>
  <c r="Z12"/>
  <c r="Y12"/>
  <c r="X12"/>
  <c r="W12"/>
  <c r="V12"/>
  <c r="U12"/>
  <c r="T12"/>
  <c r="S12"/>
  <c r="R12"/>
  <c r="Q12"/>
  <c r="P12"/>
  <c r="O12"/>
  <c r="N12"/>
  <c r="M12"/>
  <c r="L12"/>
  <c r="K12"/>
  <c r="J12"/>
  <c r="I12"/>
  <c r="H12"/>
  <c r="G12"/>
  <c r="F12"/>
  <c r="E12"/>
  <c r="D12"/>
  <c r="C12"/>
  <c r="AF11"/>
  <c r="AE11"/>
  <c r="AD11"/>
  <c r="AC11"/>
  <c r="AB11"/>
  <c r="AA11"/>
  <c r="Z11"/>
  <c r="Y11"/>
  <c r="X11"/>
  <c r="W11"/>
  <c r="V11"/>
  <c r="U11"/>
  <c r="T11"/>
  <c r="S11"/>
  <c r="R11"/>
  <c r="Q11"/>
  <c r="P11"/>
  <c r="O11"/>
  <c r="N11"/>
  <c r="M11"/>
  <c r="L11"/>
  <c r="K11"/>
  <c r="J11"/>
  <c r="I11"/>
  <c r="H11"/>
  <c r="G11"/>
  <c r="F11"/>
  <c r="E11"/>
  <c r="D11"/>
  <c r="C11"/>
  <c r="AF10"/>
  <c r="AE10"/>
  <c r="AD10"/>
  <c r="AC10"/>
  <c r="AB10"/>
  <c r="AA10"/>
  <c r="Z10"/>
  <c r="Y10"/>
  <c r="X10"/>
  <c r="W10"/>
  <c r="V10"/>
  <c r="U10"/>
  <c r="T10"/>
  <c r="S10"/>
  <c r="R10"/>
  <c r="Q10"/>
  <c r="P10"/>
  <c r="O10"/>
  <c r="N10"/>
  <c r="M10"/>
  <c r="L10"/>
  <c r="K10"/>
  <c r="J10"/>
  <c r="I10"/>
  <c r="H10"/>
  <c r="G10"/>
  <c r="F10"/>
  <c r="E10"/>
  <c r="D10"/>
  <c r="C10"/>
  <c r="AF9"/>
  <c r="AE9"/>
  <c r="AD9"/>
  <c r="AC9"/>
  <c r="AB9"/>
  <c r="AA9"/>
  <c r="Z9"/>
  <c r="Y9"/>
  <c r="X9"/>
  <c r="W9"/>
  <c r="V9"/>
  <c r="U9"/>
  <c r="T9"/>
  <c r="S9"/>
  <c r="R9"/>
  <c r="Q9"/>
  <c r="P9"/>
  <c r="O9"/>
  <c r="N9"/>
  <c r="M9"/>
  <c r="L9"/>
  <c r="K9"/>
  <c r="J9"/>
  <c r="I9"/>
  <c r="H9"/>
  <c r="G9"/>
  <c r="F9"/>
  <c r="E9"/>
  <c r="D9"/>
  <c r="C9"/>
  <c r="AF8"/>
  <c r="AE8"/>
  <c r="AD8"/>
  <c r="AC8"/>
  <c r="AB8"/>
  <c r="AA8"/>
  <c r="Z8"/>
  <c r="Y8"/>
  <c r="X8"/>
  <c r="W8"/>
  <c r="V8"/>
  <c r="U8"/>
  <c r="T8"/>
  <c r="S8"/>
  <c r="R8"/>
  <c r="Q8"/>
  <c r="P8"/>
  <c r="O8"/>
  <c r="N8"/>
  <c r="M8"/>
  <c r="L8"/>
  <c r="K8"/>
  <c r="J8"/>
  <c r="I8"/>
  <c r="H8"/>
  <c r="G8"/>
  <c r="F8"/>
  <c r="E8"/>
  <c r="D8"/>
  <c r="C8"/>
  <c r="AF7"/>
  <c r="AE7"/>
  <c r="AD7"/>
  <c r="AC7"/>
  <c r="AB7"/>
  <c r="AA7"/>
  <c r="Z7"/>
  <c r="Y7"/>
  <c r="X7"/>
  <c r="W7"/>
  <c r="V7"/>
  <c r="U7"/>
  <c r="T7"/>
  <c r="S7"/>
  <c r="R7"/>
  <c r="Q7"/>
  <c r="P7"/>
  <c r="O7"/>
  <c r="N7"/>
  <c r="M7"/>
  <c r="L7"/>
  <c r="K7"/>
  <c r="J7"/>
  <c r="I7"/>
  <c r="H7"/>
  <c r="G7"/>
  <c r="F7"/>
  <c r="E7"/>
  <c r="D7"/>
  <c r="C7"/>
  <c r="AN47" i="5"/>
  <c r="AM47"/>
  <c r="AL47"/>
  <c r="AK47"/>
  <c r="AJ47"/>
  <c r="AI47"/>
  <c r="AH47"/>
  <c r="AG47"/>
  <c r="AF47"/>
  <c r="AE47"/>
  <c r="AD47"/>
  <c r="AC47"/>
  <c r="AB47"/>
  <c r="AA47"/>
  <c r="Z47"/>
  <c r="Y47"/>
  <c r="X47"/>
  <c r="W47"/>
  <c r="V47"/>
  <c r="U47"/>
  <c r="T47"/>
  <c r="S47"/>
  <c r="R47"/>
  <c r="Q47"/>
  <c r="P47"/>
  <c r="O47"/>
  <c r="N47"/>
  <c r="M47"/>
  <c r="L47"/>
  <c r="K47"/>
  <c r="J47"/>
  <c r="I47"/>
  <c r="H47"/>
  <c r="G47"/>
  <c r="F47"/>
  <c r="E47"/>
  <c r="D47"/>
  <c r="C47"/>
  <c r="B47"/>
  <c r="AN46"/>
  <c r="AM46"/>
  <c r="AL46"/>
  <c r="AK46"/>
  <c r="AJ46"/>
  <c r="AI46"/>
  <c r="AH46"/>
  <c r="AG46"/>
  <c r="AF46"/>
  <c r="AE46"/>
  <c r="AD46"/>
  <c r="AC46"/>
  <c r="AB46"/>
  <c r="AA46"/>
  <c r="Z46"/>
  <c r="Y46"/>
  <c r="X46"/>
  <c r="W46"/>
  <c r="V46"/>
  <c r="U46"/>
  <c r="T46"/>
  <c r="S46"/>
  <c r="R46"/>
  <c r="Q46"/>
  <c r="P46"/>
  <c r="O46"/>
  <c r="N46"/>
  <c r="M46"/>
  <c r="L46"/>
  <c r="K46"/>
  <c r="J46"/>
  <c r="I46"/>
  <c r="H46"/>
  <c r="G46"/>
  <c r="F46"/>
  <c r="E46"/>
  <c r="D46"/>
  <c r="C46"/>
  <c r="B46"/>
  <c r="AN45"/>
  <c r="AM45"/>
  <c r="AL45"/>
  <c r="AK45"/>
  <c r="AJ45"/>
  <c r="AI45"/>
  <c r="AH45"/>
  <c r="AG45"/>
  <c r="AF45"/>
  <c r="AE45"/>
  <c r="AD45"/>
  <c r="AC45"/>
  <c r="AB45"/>
  <c r="AA45"/>
  <c r="Z45"/>
  <c r="Y45"/>
  <c r="X45"/>
  <c r="W45"/>
  <c r="V45"/>
  <c r="U45"/>
  <c r="T45"/>
  <c r="S45"/>
  <c r="R45"/>
  <c r="Q45"/>
  <c r="P45"/>
  <c r="O45"/>
  <c r="N45"/>
  <c r="M45"/>
  <c r="L45"/>
  <c r="K45"/>
  <c r="J45"/>
  <c r="I45"/>
  <c r="H45"/>
  <c r="G45"/>
  <c r="F45"/>
  <c r="E45"/>
  <c r="D45"/>
  <c r="C45"/>
  <c r="B45"/>
  <c r="AN44"/>
  <c r="AM44"/>
  <c r="AL44"/>
  <c r="AK44"/>
  <c r="AJ44"/>
  <c r="AI44"/>
  <c r="AH44"/>
  <c r="AG44"/>
  <c r="AF44"/>
  <c r="AE44"/>
  <c r="AD44"/>
  <c r="AC44"/>
  <c r="AB44"/>
  <c r="AA44"/>
  <c r="Z44"/>
  <c r="Y44"/>
  <c r="X44"/>
  <c r="W44"/>
  <c r="V44"/>
  <c r="U44"/>
  <c r="T44"/>
  <c r="S44"/>
  <c r="R44"/>
  <c r="Q44"/>
  <c r="P44"/>
  <c r="O44"/>
  <c r="N44"/>
  <c r="M44"/>
  <c r="L44"/>
  <c r="K44"/>
  <c r="J44"/>
  <c r="I44"/>
  <c r="H44"/>
  <c r="G44"/>
  <c r="F44"/>
  <c r="E44"/>
  <c r="D44"/>
  <c r="C44"/>
  <c r="B44"/>
  <c r="AN43"/>
  <c r="AM43"/>
  <c r="AL43"/>
  <c r="AK43"/>
  <c r="AJ43"/>
  <c r="AI43"/>
  <c r="AH43"/>
  <c r="AG43"/>
  <c r="AF43"/>
  <c r="AE43"/>
  <c r="AD43"/>
  <c r="AC43"/>
  <c r="AB43"/>
  <c r="AA43"/>
  <c r="Z43"/>
  <c r="Y43"/>
  <c r="X43"/>
  <c r="W43"/>
  <c r="V43"/>
  <c r="U43"/>
  <c r="T43"/>
  <c r="S43"/>
  <c r="R43"/>
  <c r="Q43"/>
  <c r="P43"/>
  <c r="O43"/>
  <c r="N43"/>
  <c r="M43"/>
  <c r="L43"/>
  <c r="K43"/>
  <c r="J43"/>
  <c r="I43"/>
  <c r="H43"/>
  <c r="G43"/>
  <c r="F43"/>
  <c r="E43"/>
  <c r="D43"/>
  <c r="C43"/>
  <c r="B43"/>
  <c r="AN42"/>
  <c r="AM42"/>
  <c r="AL42"/>
  <c r="AK42"/>
  <c r="AJ42"/>
  <c r="AI42"/>
  <c r="AH42"/>
  <c r="AG42"/>
  <c r="AF42"/>
  <c r="AE42"/>
  <c r="AD42"/>
  <c r="AC42"/>
  <c r="AB42"/>
  <c r="AA42"/>
  <c r="Z42"/>
  <c r="Y42"/>
  <c r="X42"/>
  <c r="W42"/>
  <c r="V42"/>
  <c r="U42"/>
  <c r="T42"/>
  <c r="S42"/>
  <c r="R42"/>
  <c r="Q42"/>
  <c r="P42"/>
  <c r="O42"/>
  <c r="N42"/>
  <c r="M42"/>
  <c r="L42"/>
  <c r="K42"/>
  <c r="J42"/>
  <c r="I42"/>
  <c r="H42"/>
  <c r="G42"/>
  <c r="F42"/>
  <c r="E42"/>
  <c r="D42"/>
  <c r="C42"/>
  <c r="B42"/>
  <c r="AN41"/>
  <c r="AM41"/>
  <c r="AL41"/>
  <c r="AK41"/>
  <c r="AJ41"/>
  <c r="AI41"/>
  <c r="AH41"/>
  <c r="AG41"/>
  <c r="AF41"/>
  <c r="AE41"/>
  <c r="AD41"/>
  <c r="AC41"/>
  <c r="AB41"/>
  <c r="AA41"/>
  <c r="Z41"/>
  <c r="Y41"/>
  <c r="X41"/>
  <c r="W41"/>
  <c r="V41"/>
  <c r="U41"/>
  <c r="T41"/>
  <c r="S41"/>
  <c r="R41"/>
  <c r="Q41"/>
  <c r="P41"/>
  <c r="O41"/>
  <c r="N41"/>
  <c r="M41"/>
  <c r="L41"/>
  <c r="K41"/>
  <c r="J41"/>
  <c r="I41"/>
  <c r="H41"/>
  <c r="G41"/>
  <c r="F41"/>
  <c r="E41"/>
  <c r="D41"/>
  <c r="C41"/>
  <c r="B41"/>
  <c r="AN40"/>
  <c r="AM40"/>
  <c r="AL40"/>
  <c r="AK40"/>
  <c r="AJ40"/>
  <c r="AI40"/>
  <c r="AH40"/>
  <c r="AG40"/>
  <c r="AF40"/>
  <c r="AE40"/>
  <c r="AD40"/>
  <c r="AC40"/>
  <c r="AB40"/>
  <c r="AA40"/>
  <c r="Z40"/>
  <c r="Y40"/>
  <c r="X40"/>
  <c r="W40"/>
  <c r="V40"/>
  <c r="U40"/>
  <c r="T40"/>
  <c r="S40"/>
  <c r="R40"/>
  <c r="Q40"/>
  <c r="P40"/>
  <c r="O40"/>
  <c r="N40"/>
  <c r="M40"/>
  <c r="L40"/>
  <c r="K40"/>
  <c r="J40"/>
  <c r="I40"/>
  <c r="H40"/>
  <c r="G40"/>
  <c r="F40"/>
  <c r="E40"/>
  <c r="D40"/>
  <c r="C40"/>
  <c r="B40"/>
  <c r="AN39"/>
  <c r="AM39"/>
  <c r="AL39"/>
  <c r="AK39"/>
  <c r="AJ39"/>
  <c r="AI39"/>
  <c r="AH39"/>
  <c r="AG39"/>
  <c r="AF39"/>
  <c r="AE39"/>
  <c r="AD39"/>
  <c r="AC39"/>
  <c r="AB39"/>
  <c r="AA39"/>
  <c r="Z39"/>
  <c r="Y39"/>
  <c r="X39"/>
  <c r="W39"/>
  <c r="V39"/>
  <c r="U39"/>
  <c r="T39"/>
  <c r="S39"/>
  <c r="R39"/>
  <c r="Q39"/>
  <c r="P39"/>
  <c r="O39"/>
  <c r="N39"/>
  <c r="M39"/>
  <c r="L39"/>
  <c r="K39"/>
  <c r="J39"/>
  <c r="I39"/>
  <c r="H39"/>
  <c r="G39"/>
  <c r="F39"/>
  <c r="E39"/>
  <c r="D39"/>
  <c r="C39"/>
  <c r="B39"/>
  <c r="AN38"/>
  <c r="AM38"/>
  <c r="AL38"/>
  <c r="AK38"/>
  <c r="AJ38"/>
  <c r="AI38"/>
  <c r="AH38"/>
  <c r="AG38"/>
  <c r="AF38"/>
  <c r="AE38"/>
  <c r="AD38"/>
  <c r="AC38"/>
  <c r="AB38"/>
  <c r="AA38"/>
  <c r="Z38"/>
  <c r="Y38"/>
  <c r="X38"/>
  <c r="W38"/>
  <c r="V38"/>
  <c r="U38"/>
  <c r="T38"/>
  <c r="S38"/>
  <c r="R38"/>
  <c r="Q38"/>
  <c r="P38"/>
  <c r="O38"/>
  <c r="N38"/>
  <c r="M38"/>
  <c r="L38"/>
  <c r="K38"/>
  <c r="J38"/>
  <c r="I38"/>
  <c r="H38"/>
  <c r="G38"/>
  <c r="F38"/>
  <c r="E38"/>
  <c r="D38"/>
  <c r="C38"/>
  <c r="B38"/>
  <c r="AN37"/>
  <c r="AM37"/>
  <c r="AL37"/>
  <c r="AK37"/>
  <c r="AJ37"/>
  <c r="AI37"/>
  <c r="AH37"/>
  <c r="AG37"/>
  <c r="AF37"/>
  <c r="AE37"/>
  <c r="AD37"/>
  <c r="AC37"/>
  <c r="AB37"/>
  <c r="AA37"/>
  <c r="Z37"/>
  <c r="Y37"/>
  <c r="X37"/>
  <c r="W37"/>
  <c r="V37"/>
  <c r="U37"/>
  <c r="T37"/>
  <c r="S37"/>
  <c r="R37"/>
  <c r="Q37"/>
  <c r="P37"/>
  <c r="O37"/>
  <c r="N37"/>
  <c r="M37"/>
  <c r="L37"/>
  <c r="K37"/>
  <c r="J37"/>
  <c r="I37"/>
  <c r="H37"/>
  <c r="G37"/>
  <c r="F37"/>
  <c r="E37"/>
  <c r="D37"/>
  <c r="C37"/>
  <c r="B37"/>
  <c r="AN36"/>
  <c r="AM36"/>
  <c r="AL36"/>
  <c r="AK36"/>
  <c r="AJ36"/>
  <c r="AI36"/>
  <c r="AH36"/>
  <c r="AG36"/>
  <c r="AF36"/>
  <c r="AE36"/>
  <c r="AD36"/>
  <c r="AC36"/>
  <c r="AB36"/>
  <c r="AA36"/>
  <c r="Z36"/>
  <c r="Y36"/>
  <c r="X36"/>
  <c r="W36"/>
  <c r="V36"/>
  <c r="U36"/>
  <c r="T36"/>
  <c r="S36"/>
  <c r="R36"/>
  <c r="Q36"/>
  <c r="P36"/>
  <c r="O36"/>
  <c r="N36"/>
  <c r="M36"/>
  <c r="L36"/>
  <c r="K36"/>
  <c r="J36"/>
  <c r="I36"/>
  <c r="H36"/>
  <c r="G36"/>
  <c r="F36"/>
  <c r="E36"/>
  <c r="D36"/>
  <c r="C36"/>
  <c r="B36"/>
  <c r="AN35"/>
  <c r="AM35"/>
  <c r="AL35"/>
  <c r="AK35"/>
  <c r="AJ35"/>
  <c r="AI35"/>
  <c r="AH35"/>
  <c r="AG35"/>
  <c r="AF35"/>
  <c r="AE35"/>
  <c r="AD35"/>
  <c r="AC35"/>
  <c r="AB35"/>
  <c r="AA35"/>
  <c r="Z35"/>
  <c r="Y35"/>
  <c r="X35"/>
  <c r="W35"/>
  <c r="V35"/>
  <c r="U35"/>
  <c r="T35"/>
  <c r="S35"/>
  <c r="R35"/>
  <c r="Q35"/>
  <c r="P35"/>
  <c r="O35"/>
  <c r="N35"/>
  <c r="M35"/>
  <c r="L35"/>
  <c r="K35"/>
  <c r="J35"/>
  <c r="I35"/>
  <c r="H35"/>
  <c r="G35"/>
  <c r="F35"/>
  <c r="E35"/>
  <c r="D35"/>
  <c r="C35"/>
  <c r="B35"/>
  <c r="AN34"/>
  <c r="AM34"/>
  <c r="AL34"/>
  <c r="AK34"/>
  <c r="AJ34"/>
  <c r="AI34"/>
  <c r="AH34"/>
  <c r="AG34"/>
  <c r="AF34"/>
  <c r="AE34"/>
  <c r="AD34"/>
  <c r="AC34"/>
  <c r="AB34"/>
  <c r="AA34"/>
  <c r="Z34"/>
  <c r="Y34"/>
  <c r="X34"/>
  <c r="W34"/>
  <c r="V34"/>
  <c r="U34"/>
  <c r="T34"/>
  <c r="S34"/>
  <c r="R34"/>
  <c r="Q34"/>
  <c r="P34"/>
  <c r="O34"/>
  <c r="N34"/>
  <c r="M34"/>
  <c r="L34"/>
  <c r="K34"/>
  <c r="J34"/>
  <c r="I34"/>
  <c r="H34"/>
  <c r="G34"/>
  <c r="F34"/>
  <c r="E34"/>
  <c r="D34"/>
  <c r="C34"/>
  <c r="B34"/>
  <c r="AN33"/>
  <c r="AM33"/>
  <c r="AL33"/>
  <c r="AK33"/>
  <c r="AJ33"/>
  <c r="AI33"/>
  <c r="AH33"/>
  <c r="AG33"/>
  <c r="AF33"/>
  <c r="AE33"/>
  <c r="AD33"/>
  <c r="AC33"/>
  <c r="AB33"/>
  <c r="AA33"/>
  <c r="Z33"/>
  <c r="Y33"/>
  <c r="X33"/>
  <c r="W33"/>
  <c r="V33"/>
  <c r="U33"/>
  <c r="T33"/>
  <c r="S33"/>
  <c r="R33"/>
  <c r="Q33"/>
  <c r="P33"/>
  <c r="O33"/>
  <c r="N33"/>
  <c r="M33"/>
  <c r="L33"/>
  <c r="K33"/>
  <c r="J33"/>
  <c r="I33"/>
  <c r="H33"/>
  <c r="G33"/>
  <c r="F33"/>
  <c r="E33"/>
  <c r="D33"/>
  <c r="C33"/>
  <c r="B33"/>
  <c r="AN32"/>
  <c r="AM32"/>
  <c r="AL32"/>
  <c r="AK32"/>
  <c r="AJ32"/>
  <c r="AI32"/>
  <c r="AH32"/>
  <c r="AG32"/>
  <c r="AF32"/>
  <c r="AE32"/>
  <c r="AD32"/>
  <c r="AC32"/>
  <c r="AB32"/>
  <c r="AA32"/>
  <c r="Z32"/>
  <c r="Y32"/>
  <c r="X32"/>
  <c r="W32"/>
  <c r="V32"/>
  <c r="U32"/>
  <c r="T32"/>
  <c r="S32"/>
  <c r="R32"/>
  <c r="Q32"/>
  <c r="P32"/>
  <c r="O32"/>
  <c r="N32"/>
  <c r="M32"/>
  <c r="L32"/>
  <c r="K32"/>
  <c r="J32"/>
  <c r="I32"/>
  <c r="H32"/>
  <c r="G32"/>
  <c r="F32"/>
  <c r="E32"/>
  <c r="D32"/>
  <c r="C32"/>
  <c r="B32"/>
  <c r="D13" i="1"/>
  <c r="E13"/>
  <c r="F13"/>
  <c r="G13"/>
  <c r="H13"/>
  <c r="I13"/>
  <c r="J13"/>
  <c r="K13"/>
  <c r="L13"/>
  <c r="D14"/>
  <c r="E14"/>
  <c r="F14"/>
  <c r="G14"/>
  <c r="H14"/>
  <c r="I14"/>
  <c r="J14"/>
  <c r="K14"/>
  <c r="L14"/>
  <c r="D15"/>
  <c r="E15"/>
  <c r="F15"/>
  <c r="G15"/>
  <c r="H15"/>
  <c r="I15"/>
  <c r="J15"/>
  <c r="K15"/>
  <c r="L15"/>
  <c r="D16"/>
  <c r="E16"/>
  <c r="F16"/>
  <c r="G16"/>
  <c r="H16"/>
  <c r="I16"/>
  <c r="J16"/>
  <c r="K16"/>
  <c r="L16"/>
  <c r="D17"/>
  <c r="E17"/>
  <c r="F17"/>
  <c r="G17"/>
  <c r="H17"/>
  <c r="I17"/>
  <c r="J17"/>
  <c r="K17"/>
  <c r="L17"/>
  <c r="D18"/>
  <c r="E18"/>
  <c r="F18"/>
  <c r="G18"/>
  <c r="H18"/>
  <c r="I18"/>
  <c r="J18"/>
  <c r="K18"/>
  <c r="L18"/>
  <c r="D19"/>
  <c r="E19"/>
  <c r="F19"/>
  <c r="G19"/>
  <c r="H19"/>
  <c r="I19"/>
  <c r="J19"/>
  <c r="K19"/>
  <c r="L19"/>
  <c r="D20"/>
  <c r="E20"/>
  <c r="F20"/>
  <c r="G20"/>
  <c r="H20"/>
  <c r="I20"/>
  <c r="J20"/>
  <c r="K20"/>
  <c r="L20"/>
  <c r="D21"/>
  <c r="E21"/>
  <c r="F21"/>
  <c r="G21"/>
  <c r="H21"/>
  <c r="I21"/>
  <c r="J21"/>
  <c r="K21"/>
  <c r="L21"/>
  <c r="C21"/>
  <c r="C19"/>
  <c r="C18"/>
  <c r="C16"/>
  <c r="C15"/>
  <c r="C14"/>
  <c r="C13"/>
  <c r="D22"/>
  <c r="E22"/>
  <c r="F22"/>
  <c r="G22"/>
  <c r="H22"/>
  <c r="I22"/>
  <c r="J22"/>
  <c r="K22"/>
  <c r="L22"/>
  <c r="C22"/>
  <c r="C20"/>
  <c r="C17"/>
  <c r="D5"/>
  <c r="E5"/>
  <c r="F5"/>
  <c r="G5"/>
  <c r="H5"/>
  <c r="I5"/>
  <c r="J5"/>
  <c r="K5"/>
  <c r="L5"/>
  <c r="D6"/>
  <c r="E6"/>
  <c r="F6"/>
  <c r="G6"/>
  <c r="H6"/>
  <c r="I6"/>
  <c r="J6"/>
  <c r="K6"/>
  <c r="L6"/>
  <c r="D7"/>
  <c r="E7"/>
  <c r="F7"/>
  <c r="G7"/>
  <c r="H7"/>
  <c r="I7"/>
  <c r="J7"/>
  <c r="K7"/>
  <c r="L7"/>
  <c r="D8"/>
  <c r="E8"/>
  <c r="F8"/>
  <c r="G8"/>
  <c r="H8"/>
  <c r="I8"/>
  <c r="J8"/>
  <c r="K8"/>
  <c r="L8"/>
  <c r="D9"/>
  <c r="E9"/>
  <c r="F9"/>
  <c r="G9"/>
  <c r="H9"/>
  <c r="I9"/>
  <c r="J9"/>
  <c r="K9"/>
  <c r="L9"/>
  <c r="D10"/>
  <c r="E10"/>
  <c r="F10"/>
  <c r="G10"/>
  <c r="H10"/>
  <c r="I10"/>
  <c r="J10"/>
  <c r="K10"/>
  <c r="L10"/>
  <c r="D11"/>
  <c r="E11"/>
  <c r="F11"/>
  <c r="G11"/>
  <c r="H11"/>
  <c r="I11"/>
  <c r="J11"/>
  <c r="K11"/>
  <c r="L11"/>
  <c r="C11"/>
  <c r="C10"/>
  <c r="C9"/>
  <c r="C8"/>
  <c r="C7"/>
  <c r="C6"/>
  <c r="C5"/>
  <c r="D4"/>
  <c r="E4"/>
  <c r="F4"/>
  <c r="G4"/>
  <c r="H4"/>
  <c r="I4"/>
  <c r="J4"/>
  <c r="K4"/>
  <c r="L4"/>
  <c r="C4"/>
</calcChain>
</file>

<file path=xl/sharedStrings.xml><?xml version="1.0" encoding="utf-8"?>
<sst xmlns="http://schemas.openxmlformats.org/spreadsheetml/2006/main" count="22" uniqueCount="19">
  <si>
    <t>Table for the Spacing between Lines</t>
    <phoneticPr fontId="1" type="noConversion"/>
  </si>
  <si>
    <t>2. Determine the density range to apply on design</t>
    <phoneticPr fontId="1" type="noConversion"/>
  </si>
  <si>
    <t>Spacing Table I</t>
    <phoneticPr fontId="1" type="noConversion"/>
  </si>
  <si>
    <t>Spacing Table II</t>
    <phoneticPr fontId="1" type="noConversion"/>
  </si>
  <si>
    <t>1. Based the framed product (with diffusion film, prism sheet…) to determine the maximum spacing between lines.</t>
    <phoneticPr fontId="1" type="noConversion"/>
  </si>
  <si>
    <r>
      <rPr>
        <b/>
        <sz val="16"/>
        <color rgb="FF0070C0"/>
        <rFont val="Calibri"/>
        <family val="2"/>
      </rPr>
      <t xml:space="preserve">Example: </t>
    </r>
    <r>
      <rPr>
        <sz val="16"/>
        <color rgb="FF0070C0"/>
        <rFont val="Calibri"/>
        <family val="2"/>
      </rPr>
      <t>The maximum spacing is 3mm, and engrave 1500um horizon lines. Form the table I, the density range is form 0.09 to 0.7854.  Form the table II, the density range is form 0.2 to 0.7854. Summarized density range is 0.2~0.7854</t>
    </r>
    <phoneticPr fontId="1" type="noConversion"/>
  </si>
  <si>
    <t>2. Based the framed product (with diffusion film, prism sheet…) to determine the maximum spacing between lines.</t>
    <phoneticPr fontId="1" type="noConversion"/>
  </si>
  <si>
    <t>3. Determine the density range to apply on design</t>
    <phoneticPr fontId="1" type="noConversion"/>
  </si>
  <si>
    <t>Spacing Table</t>
    <phoneticPr fontId="1" type="noConversion"/>
  </si>
  <si>
    <t>3. Determine the density range to apply on design</t>
    <phoneticPr fontId="1" type="noConversion"/>
  </si>
  <si>
    <t>1. Based on engraved line width by your laser machine, select "Laser Beam Height"</t>
    <phoneticPr fontId="1" type="noConversion"/>
  </si>
  <si>
    <r>
      <rPr>
        <b/>
        <sz val="14"/>
        <color rgb="FF0070C0"/>
        <rFont val="Calibri"/>
        <family val="2"/>
      </rPr>
      <t>Example:</t>
    </r>
    <r>
      <rPr>
        <sz val="14"/>
        <color rgb="FF0070C0"/>
        <rFont val="Calibri"/>
        <family val="2"/>
      </rPr>
      <t xml:space="preserve"> Laser Beam Height is 200um, and maximum spacing is 3mm. Form the table, you can use the density range form 0.07 to 1.</t>
    </r>
    <phoneticPr fontId="1" type="noConversion"/>
  </si>
  <si>
    <t>2. Basedon  the engraving method and engraved line pitch: If horizone lines, H-pitch determines the maximum spacing; if vertical lines, X-pitch desides the maximum spacing; if corss lines, refer the spacing table.</t>
    <phoneticPr fontId="1" type="noConversion"/>
  </si>
  <si>
    <t>2. Based on the engraving method and engraved line length: if horizon or vertical line, refer both Table I &amp; II, if cross line, refer table I.</t>
    <phoneticPr fontId="1" type="noConversion"/>
  </si>
  <si>
    <t>* The number in the table is the line spacing (mm) under specific Laser Beam Height and density</t>
    <phoneticPr fontId="1" type="noConversion"/>
  </si>
  <si>
    <t>* The number in the table is the line spacing (um) under specific Shape Width and density</t>
    <phoneticPr fontId="1" type="noConversion"/>
  </si>
  <si>
    <t>* The number in the table is the line spacing (um) under specific X/H Pitch and density</t>
    <phoneticPr fontId="1" type="noConversion"/>
  </si>
  <si>
    <t>* When density&gt; 0.7854, the lines will overlay</t>
    <phoneticPr fontId="1" type="noConversion"/>
  </si>
  <si>
    <r>
      <rPr>
        <b/>
        <sz val="16"/>
        <color rgb="FF0070C0"/>
        <rFont val="Calibri"/>
        <family val="2"/>
      </rPr>
      <t xml:space="preserve">Example: </t>
    </r>
    <r>
      <rPr>
        <sz val="16"/>
        <color rgb="FF0070C0"/>
        <rFont val="Calibri"/>
        <family val="2"/>
      </rPr>
      <t>The maximum spacing is 3mm, and H/X pitch are set as 2000um. Density range from 0.01~0.7854 can be applied.</t>
    </r>
    <phoneticPr fontId="1" type="noConversion"/>
  </si>
</sst>
</file>

<file path=xl/styles.xml><?xml version="1.0" encoding="utf-8"?>
<styleSheet xmlns="http://schemas.openxmlformats.org/spreadsheetml/2006/main">
  <numFmts count="1">
    <numFmt numFmtId="176" formatCode="0_ "/>
  </numFmts>
  <fonts count="13">
    <font>
      <sz val="11"/>
      <color theme="1"/>
      <name val="新細明體"/>
      <family val="2"/>
      <scheme val="minor"/>
    </font>
    <font>
      <sz val="9"/>
      <name val="新細明體"/>
      <family val="3"/>
      <charset val="136"/>
      <scheme val="minor"/>
    </font>
    <font>
      <sz val="11"/>
      <color theme="1"/>
      <name val="Calibri"/>
      <family val="2"/>
    </font>
    <font>
      <b/>
      <sz val="18"/>
      <color theme="1"/>
      <name val="Calibri"/>
      <family val="2"/>
    </font>
    <font>
      <b/>
      <sz val="20"/>
      <color theme="1"/>
      <name val="Calibri"/>
      <family val="2"/>
    </font>
    <font>
      <sz val="16"/>
      <color theme="1"/>
      <name val="Calibri"/>
      <family val="2"/>
    </font>
    <font>
      <sz val="16"/>
      <color rgb="FF0070C0"/>
      <name val="Calibri"/>
      <family val="2"/>
    </font>
    <font>
      <b/>
      <sz val="16"/>
      <color rgb="FF0070C0"/>
      <name val="Calibri"/>
      <family val="2"/>
    </font>
    <font>
      <sz val="14"/>
      <color theme="1"/>
      <name val="Calibri"/>
      <family val="2"/>
    </font>
    <font>
      <sz val="14"/>
      <color rgb="FF0070C0"/>
      <name val="Calibri"/>
      <family val="2"/>
    </font>
    <font>
      <b/>
      <sz val="14"/>
      <color rgb="FF0070C0"/>
      <name val="Calibri"/>
      <family val="2"/>
    </font>
    <font>
      <sz val="11"/>
      <color rgb="FFFF0000"/>
      <name val="Calibri"/>
      <family val="2"/>
    </font>
    <font>
      <sz val="14"/>
      <color rgb="FFFF0000"/>
      <name val="Calibri"/>
      <family val="2"/>
    </font>
  </fonts>
  <fills count="4">
    <fill>
      <patternFill patternType="none"/>
    </fill>
    <fill>
      <patternFill patternType="gray125"/>
    </fill>
    <fill>
      <patternFill patternType="solid">
        <fgColor theme="8" tint="-0.249977111117893"/>
        <bgColor indexed="64"/>
      </patternFill>
    </fill>
    <fill>
      <patternFill patternType="solid">
        <fgColor theme="9" tint="0.59999389629810485"/>
        <bgColor indexed="64"/>
      </patternFill>
    </fill>
  </fills>
  <borders count="7">
    <border>
      <left/>
      <right/>
      <top/>
      <bottom/>
      <diagonal/>
    </border>
    <border diagonalDown="1">
      <left style="hair">
        <color theme="0" tint="-0.34998626667073579"/>
      </left>
      <right style="hair">
        <color theme="0" tint="-0.34998626667073579"/>
      </right>
      <top style="hair">
        <color theme="0" tint="-0.34998626667073579"/>
      </top>
      <bottom style="hair">
        <color theme="0" tint="-0.34998626667073579"/>
      </bottom>
      <diagonal style="hair">
        <color theme="0" tint="-0.34998626667073579"/>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hair">
        <color theme="0" tint="-0.34998626667073579"/>
      </left>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dotted">
        <color theme="0" tint="-0.34998626667073579"/>
      </left>
      <right style="dotted">
        <color theme="0" tint="-0.34998626667073579"/>
      </right>
      <top/>
      <bottom style="dotted">
        <color theme="0" tint="-0.34998626667073579"/>
      </bottom>
      <diagonal/>
    </border>
  </borders>
  <cellStyleXfs count="1">
    <xf numFmtId="0" fontId="0" fillId="0" borderId="0"/>
  </cellStyleXfs>
  <cellXfs count="26">
    <xf numFmtId="0" fontId="0" fillId="0" borderId="0" xfId="0"/>
    <xf numFmtId="0" fontId="2" fillId="0" borderId="0" xfId="0" applyFont="1" applyAlignment="1">
      <alignment vertical="center"/>
    </xf>
    <xf numFmtId="0" fontId="2" fillId="2" borderId="1" xfId="0" applyFont="1" applyFill="1" applyBorder="1" applyAlignment="1">
      <alignment vertical="center"/>
    </xf>
    <xf numFmtId="0" fontId="2" fillId="0" borderId="2" xfId="0" applyFont="1" applyBorder="1" applyAlignment="1">
      <alignment vertical="center"/>
    </xf>
    <xf numFmtId="0" fontId="2" fillId="2" borderId="2" xfId="0" applyFont="1" applyFill="1" applyBorder="1" applyAlignment="1">
      <alignment horizontal="center" vertical="center"/>
    </xf>
    <xf numFmtId="0" fontId="2" fillId="0" borderId="2"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3" xfId="0" applyFont="1" applyFill="1" applyBorder="1" applyAlignment="1">
      <alignment vertical="center"/>
    </xf>
    <xf numFmtId="176" fontId="2" fillId="0" borderId="3" xfId="0" applyNumberFormat="1" applyFont="1" applyFill="1" applyBorder="1" applyAlignment="1">
      <alignment vertical="center"/>
    </xf>
    <xf numFmtId="0" fontId="3" fillId="0" borderId="0" xfId="0" applyFont="1"/>
    <xf numFmtId="0" fontId="4" fillId="0" borderId="0" xfId="0" applyFont="1" applyAlignment="1">
      <alignment vertical="center"/>
    </xf>
    <xf numFmtId="0" fontId="2" fillId="3" borderId="2" xfId="0" applyFont="1" applyFill="1" applyBorder="1" applyAlignment="1">
      <alignment vertical="center"/>
    </xf>
    <xf numFmtId="0" fontId="2" fillId="3" borderId="3" xfId="0" applyFont="1" applyFill="1" applyBorder="1" applyAlignment="1">
      <alignment vertical="center"/>
    </xf>
    <xf numFmtId="176" fontId="2" fillId="3" borderId="3" xfId="0" applyNumberFormat="1" applyFont="1" applyFill="1" applyBorder="1" applyAlignment="1">
      <alignment vertical="center"/>
    </xf>
    <xf numFmtId="0" fontId="2" fillId="0" borderId="0" xfId="0" applyFont="1" applyAlignment="1">
      <alignment vertical="center" wrapText="1"/>
    </xf>
    <xf numFmtId="0" fontId="8" fillId="0" borderId="0" xfId="0" applyFont="1" applyBorder="1" applyAlignment="1">
      <alignment vertical="center"/>
    </xf>
    <xf numFmtId="0" fontId="11" fillId="3" borderId="3" xfId="0" applyFont="1" applyFill="1" applyBorder="1" applyAlignment="1">
      <alignment vertical="center"/>
    </xf>
    <xf numFmtId="0" fontId="11" fillId="3" borderId="6" xfId="0"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12" fillId="0" borderId="0" xfId="0" applyFont="1" applyBorder="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619125</xdr:colOff>
      <xdr:row>1</xdr:row>
      <xdr:rowOff>0</xdr:rowOff>
    </xdr:from>
    <xdr:ext cx="1287212" cy="436786"/>
    <xdr:sp macro="" textlink="">
      <xdr:nvSpPr>
        <xdr:cNvPr id="2" name="TextBox 1"/>
        <xdr:cNvSpPr txBox="1"/>
      </xdr:nvSpPr>
      <xdr:spPr>
        <a:xfrm>
          <a:off x="619125" y="0"/>
          <a:ext cx="128721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Laser Beam Height</a:t>
          </a:r>
        </a:p>
        <a:p>
          <a:pPr algn="r"/>
          <a:r>
            <a:rPr lang="en-US" altLang="zh-TW" sz="1100"/>
            <a:t>(mm)</a:t>
          </a:r>
          <a:endParaRPr lang="zh-TW" altLang="en-US" sz="1100"/>
        </a:p>
      </xdr:txBody>
    </xdr:sp>
    <xdr:clientData/>
  </xdr:oneCellAnchor>
  <xdr:oneCellAnchor>
    <xdr:from>
      <xdr:col>1</xdr:col>
      <xdr:colOff>282223</xdr:colOff>
      <xdr:row>1</xdr:row>
      <xdr:rowOff>276225</xdr:rowOff>
    </xdr:from>
    <xdr:ext cx="614464" cy="264560"/>
    <xdr:sp macro="" textlink="">
      <xdr:nvSpPr>
        <xdr:cNvPr id="3" name="TextBox 2"/>
        <xdr:cNvSpPr txBox="1"/>
      </xdr:nvSpPr>
      <xdr:spPr>
        <a:xfrm>
          <a:off x="282223" y="276225"/>
          <a:ext cx="614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Density</a:t>
          </a:r>
          <a:endParaRPr lang="zh-TW" altLang="en-US" sz="1100"/>
        </a:p>
      </xdr:txBody>
    </xdr:sp>
    <xdr:clientData/>
  </xdr:oneCellAnchor>
  <xdr:twoCellAnchor editAs="oneCell">
    <xdr:from>
      <xdr:col>15</xdr:col>
      <xdr:colOff>33631</xdr:colOff>
      <xdr:row>0</xdr:row>
      <xdr:rowOff>11202</xdr:rowOff>
    </xdr:from>
    <xdr:to>
      <xdr:col>23</xdr:col>
      <xdr:colOff>28589</xdr:colOff>
      <xdr:row>12</xdr:row>
      <xdr:rowOff>189376</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861190" y="11202"/>
          <a:ext cx="4835899" cy="2990850"/>
        </a:xfrm>
        <a:prstGeom prst="rect">
          <a:avLst/>
        </a:prstGeom>
        <a:noFill/>
        <a:ln w="1">
          <a:noFill/>
          <a:miter lim="800000"/>
          <a:headEnd/>
          <a:tailEnd type="none" w="med" len="med"/>
        </a:ln>
        <a:effectLst/>
      </xdr:spPr>
    </xdr:pic>
    <xdr:clientData/>
  </xdr:twoCellAnchor>
  <xdr:twoCellAnchor editAs="oneCell">
    <xdr:from>
      <xdr:col>15</xdr:col>
      <xdr:colOff>33631</xdr:colOff>
      <xdr:row>13</xdr:row>
      <xdr:rowOff>56026</xdr:rowOff>
    </xdr:from>
    <xdr:to>
      <xdr:col>23</xdr:col>
      <xdr:colOff>68268</xdr:colOff>
      <xdr:row>29</xdr:row>
      <xdr:rowOff>149595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9861190" y="3059202"/>
          <a:ext cx="4875578" cy="3713069"/>
        </a:xfrm>
        <a:prstGeom prst="rect">
          <a:avLst/>
        </a:prstGeom>
        <a:noFill/>
        <a:ln w="1">
          <a:noFill/>
          <a:miter lim="800000"/>
          <a:headEnd/>
          <a:tailEnd type="none" w="med" len="med"/>
        </a:ln>
        <a:effectLst/>
      </xdr:spPr>
    </xdr:pic>
    <xdr:clientData/>
  </xdr:twoCellAnchor>
  <xdr:twoCellAnchor>
    <xdr:from>
      <xdr:col>15</xdr:col>
      <xdr:colOff>100867</xdr:colOff>
      <xdr:row>21</xdr:row>
      <xdr:rowOff>168085</xdr:rowOff>
    </xdr:from>
    <xdr:to>
      <xdr:col>17</xdr:col>
      <xdr:colOff>504278</xdr:colOff>
      <xdr:row>25</xdr:row>
      <xdr:rowOff>123261</xdr:rowOff>
    </xdr:to>
    <xdr:sp macro="" textlink="">
      <xdr:nvSpPr>
        <xdr:cNvPr id="6" name="Rectangle 5"/>
        <xdr:cNvSpPr/>
      </xdr:nvSpPr>
      <xdr:spPr>
        <a:xfrm>
          <a:off x="9928426" y="4695261"/>
          <a:ext cx="1613646" cy="381000"/>
        </a:xfrm>
        <a:prstGeom prst="rect">
          <a:avLst/>
        </a:prstGeom>
        <a:noFill/>
        <a:ln w="95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zh-TW"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0</xdr:colOff>
      <xdr:row>1</xdr:row>
      <xdr:rowOff>0</xdr:rowOff>
    </xdr:from>
    <xdr:to>
      <xdr:col>40</xdr:col>
      <xdr:colOff>609599</xdr:colOff>
      <xdr:row>14</xdr:row>
      <xdr:rowOff>47625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1088350" y="295275"/>
          <a:ext cx="4876799" cy="2990850"/>
        </a:xfrm>
        <a:prstGeom prst="rect">
          <a:avLst/>
        </a:prstGeom>
        <a:noFill/>
        <a:ln w="1">
          <a:noFill/>
          <a:miter lim="800000"/>
          <a:headEnd/>
          <a:tailEnd type="none" w="med" len="med"/>
        </a:ln>
        <a:effectLst/>
      </xdr:spPr>
    </xdr:pic>
    <xdr:clientData/>
  </xdr:twoCellAnchor>
  <xdr:twoCellAnchor editAs="oneCell">
    <xdr:from>
      <xdr:col>33</xdr:col>
      <xdr:colOff>0</xdr:colOff>
      <xdr:row>14</xdr:row>
      <xdr:rowOff>68042</xdr:rowOff>
    </xdr:from>
    <xdr:to>
      <xdr:col>41</xdr:col>
      <xdr:colOff>13607</xdr:colOff>
      <xdr:row>29</xdr:row>
      <xdr:rowOff>100153</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1088350" y="3306542"/>
          <a:ext cx="4890407" cy="3700597"/>
        </a:xfrm>
        <a:prstGeom prst="rect">
          <a:avLst/>
        </a:prstGeom>
        <a:noFill/>
        <a:ln w="1">
          <a:noFill/>
          <a:miter lim="800000"/>
          <a:headEnd/>
          <a:tailEnd type="none" w="med" len="med"/>
        </a:ln>
        <a:effectLst/>
      </xdr:spPr>
    </xdr:pic>
    <xdr:clientData/>
  </xdr:twoCellAnchor>
  <xdr:oneCellAnchor>
    <xdr:from>
      <xdr:col>0</xdr:col>
      <xdr:colOff>862897</xdr:colOff>
      <xdr:row>1</xdr:row>
      <xdr:rowOff>0</xdr:rowOff>
    </xdr:from>
    <xdr:ext cx="718466" cy="436786"/>
    <xdr:sp macro="" textlink="">
      <xdr:nvSpPr>
        <xdr:cNvPr id="4" name="TextBox 3"/>
        <xdr:cNvSpPr txBox="1"/>
      </xdr:nvSpPr>
      <xdr:spPr>
        <a:xfrm>
          <a:off x="862897" y="295275"/>
          <a:ext cx="71846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X/H Pitch</a:t>
          </a:r>
        </a:p>
        <a:p>
          <a:pPr algn="r"/>
          <a:r>
            <a:rPr lang="en-US" altLang="zh-TW" sz="1100"/>
            <a:t>(um)</a:t>
          </a:r>
          <a:endParaRPr lang="zh-TW" altLang="en-US" sz="1100"/>
        </a:p>
      </xdr:txBody>
    </xdr:sp>
    <xdr:clientData/>
  </xdr:oneCellAnchor>
  <xdr:oneCellAnchor>
    <xdr:from>
      <xdr:col>0</xdr:col>
      <xdr:colOff>282223</xdr:colOff>
      <xdr:row>1</xdr:row>
      <xdr:rowOff>276225</xdr:rowOff>
    </xdr:from>
    <xdr:ext cx="614464" cy="264560"/>
    <xdr:sp macro="" textlink="">
      <xdr:nvSpPr>
        <xdr:cNvPr id="5" name="TextBox 4"/>
        <xdr:cNvSpPr txBox="1"/>
      </xdr:nvSpPr>
      <xdr:spPr>
        <a:xfrm>
          <a:off x="282223" y="571500"/>
          <a:ext cx="614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Density</a:t>
          </a:r>
          <a:endParaRPr lang="zh-TW" altLang="en-US" sz="1100"/>
        </a:p>
      </xdr:txBody>
    </xdr:sp>
    <xdr:clientData/>
  </xdr:oneCellAnchor>
  <xdr:twoCellAnchor>
    <xdr:from>
      <xdr:col>33</xdr:col>
      <xdr:colOff>54429</xdr:colOff>
      <xdr:row>22</xdr:row>
      <xdr:rowOff>81643</xdr:rowOff>
    </xdr:from>
    <xdr:to>
      <xdr:col>35</xdr:col>
      <xdr:colOff>272143</xdr:colOff>
      <xdr:row>28</xdr:row>
      <xdr:rowOff>27215</xdr:rowOff>
    </xdr:to>
    <xdr:sp macro="" textlink="">
      <xdr:nvSpPr>
        <xdr:cNvPr id="6" name="Rectangle 5"/>
        <xdr:cNvSpPr/>
      </xdr:nvSpPr>
      <xdr:spPr>
        <a:xfrm>
          <a:off x="21142779" y="4920343"/>
          <a:ext cx="1436914" cy="745672"/>
        </a:xfrm>
        <a:prstGeom prst="rect">
          <a:avLst/>
        </a:prstGeom>
        <a:noFill/>
        <a:ln w="95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zh-TW"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41</xdr:col>
      <xdr:colOff>13600</xdr:colOff>
      <xdr:row>0</xdr:row>
      <xdr:rowOff>0</xdr:rowOff>
    </xdr:from>
    <xdr:to>
      <xdr:col>49</xdr:col>
      <xdr:colOff>13599</xdr:colOff>
      <xdr:row>12</xdr:row>
      <xdr:rowOff>175372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6438671" y="0"/>
          <a:ext cx="4898571" cy="3032872"/>
        </a:xfrm>
        <a:prstGeom prst="rect">
          <a:avLst/>
        </a:prstGeom>
        <a:noFill/>
        <a:ln w="1">
          <a:noFill/>
          <a:miter lim="800000"/>
          <a:headEnd/>
          <a:tailEnd type="none" w="med" len="med"/>
        </a:ln>
        <a:effectLst/>
      </xdr:spPr>
    </xdr:pic>
    <xdr:clientData/>
  </xdr:twoCellAnchor>
  <xdr:twoCellAnchor editAs="oneCell">
    <xdr:from>
      <xdr:col>41</xdr:col>
      <xdr:colOff>13601</xdr:colOff>
      <xdr:row>12</xdr:row>
      <xdr:rowOff>190505</xdr:rowOff>
    </xdr:from>
    <xdr:to>
      <xdr:col>49</xdr:col>
      <xdr:colOff>40815</xdr:colOff>
      <xdr:row>29</xdr:row>
      <xdr:rowOff>42571</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6438672" y="3048005"/>
          <a:ext cx="4925786" cy="3784530"/>
        </a:xfrm>
        <a:prstGeom prst="rect">
          <a:avLst/>
        </a:prstGeom>
        <a:noFill/>
        <a:ln w="1">
          <a:noFill/>
          <a:miter lim="800000"/>
          <a:headEnd/>
          <a:tailEnd type="none" w="med" len="med"/>
        </a:ln>
        <a:effectLst/>
      </xdr:spPr>
    </xdr:pic>
    <xdr:clientData/>
  </xdr:twoCellAnchor>
  <xdr:twoCellAnchor>
    <xdr:from>
      <xdr:col>41</xdr:col>
      <xdr:colOff>108850</xdr:colOff>
      <xdr:row>20</xdr:row>
      <xdr:rowOff>204095</xdr:rowOff>
    </xdr:from>
    <xdr:to>
      <xdr:col>43</xdr:col>
      <xdr:colOff>326565</xdr:colOff>
      <xdr:row>24</xdr:row>
      <xdr:rowOff>0</xdr:rowOff>
    </xdr:to>
    <xdr:sp macro="" textlink="">
      <xdr:nvSpPr>
        <xdr:cNvPr id="4" name="Rectangle 3"/>
        <xdr:cNvSpPr/>
      </xdr:nvSpPr>
      <xdr:spPr>
        <a:xfrm>
          <a:off x="26533921" y="4694452"/>
          <a:ext cx="1442358" cy="612334"/>
        </a:xfrm>
        <a:prstGeom prst="rect">
          <a:avLst/>
        </a:prstGeom>
        <a:noFill/>
        <a:ln w="95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zh-TW" altLang="en-US" sz="1100"/>
        </a:p>
      </xdr:txBody>
    </xdr:sp>
    <xdr:clientData/>
  </xdr:twoCellAnchor>
  <xdr:oneCellAnchor>
    <xdr:from>
      <xdr:col>0</xdr:col>
      <xdr:colOff>996778</xdr:colOff>
      <xdr:row>0</xdr:row>
      <xdr:rowOff>268941</xdr:rowOff>
    </xdr:from>
    <xdr:ext cx="920765" cy="436786"/>
    <xdr:sp macro="" textlink="">
      <xdr:nvSpPr>
        <xdr:cNvPr id="5" name="TextBox 4"/>
        <xdr:cNvSpPr txBox="1"/>
      </xdr:nvSpPr>
      <xdr:spPr>
        <a:xfrm>
          <a:off x="996778" y="268941"/>
          <a:ext cx="92076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Shape Width</a:t>
          </a:r>
        </a:p>
        <a:p>
          <a:pPr algn="r"/>
          <a:r>
            <a:rPr lang="en-US" altLang="zh-TW" sz="1100"/>
            <a:t>(um)</a:t>
          </a:r>
          <a:endParaRPr lang="zh-TW" altLang="en-US" sz="1100"/>
        </a:p>
      </xdr:txBody>
    </xdr:sp>
    <xdr:clientData/>
  </xdr:oneCellAnchor>
  <xdr:oneCellAnchor>
    <xdr:from>
      <xdr:col>0</xdr:col>
      <xdr:colOff>282223</xdr:colOff>
      <xdr:row>1</xdr:row>
      <xdr:rowOff>220195</xdr:rowOff>
    </xdr:from>
    <xdr:ext cx="614464" cy="264560"/>
    <xdr:sp macro="" textlink="">
      <xdr:nvSpPr>
        <xdr:cNvPr id="6" name="TextBox 5"/>
        <xdr:cNvSpPr txBox="1"/>
      </xdr:nvSpPr>
      <xdr:spPr>
        <a:xfrm>
          <a:off x="282223" y="515470"/>
          <a:ext cx="614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Density</a:t>
          </a:r>
          <a:endParaRPr lang="zh-TW" altLang="en-US" sz="1100"/>
        </a:p>
      </xdr:txBody>
    </xdr:sp>
    <xdr:clientData/>
  </xdr:oneCellAnchor>
  <xdr:oneCellAnchor>
    <xdr:from>
      <xdr:col>0</xdr:col>
      <xdr:colOff>996778</xdr:colOff>
      <xdr:row>25</xdr:row>
      <xdr:rowOff>268941</xdr:rowOff>
    </xdr:from>
    <xdr:ext cx="920765" cy="436786"/>
    <xdr:sp macro="" textlink="">
      <xdr:nvSpPr>
        <xdr:cNvPr id="7" name="TextBox 6"/>
        <xdr:cNvSpPr txBox="1"/>
      </xdr:nvSpPr>
      <xdr:spPr>
        <a:xfrm>
          <a:off x="996778" y="5679141"/>
          <a:ext cx="92076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Shape Width</a:t>
          </a:r>
        </a:p>
        <a:p>
          <a:pPr algn="r"/>
          <a:r>
            <a:rPr lang="en-US" altLang="zh-TW" sz="1100"/>
            <a:t>(um)</a:t>
          </a:r>
          <a:endParaRPr lang="zh-TW" altLang="en-US" sz="1100"/>
        </a:p>
      </xdr:txBody>
    </xdr:sp>
    <xdr:clientData/>
  </xdr:oneCellAnchor>
  <xdr:oneCellAnchor>
    <xdr:from>
      <xdr:col>0</xdr:col>
      <xdr:colOff>282223</xdr:colOff>
      <xdr:row>26</xdr:row>
      <xdr:rowOff>220195</xdr:rowOff>
    </xdr:from>
    <xdr:ext cx="614464" cy="264560"/>
    <xdr:sp macro="" textlink="">
      <xdr:nvSpPr>
        <xdr:cNvPr id="8" name="TextBox 7"/>
        <xdr:cNvSpPr txBox="1"/>
      </xdr:nvSpPr>
      <xdr:spPr>
        <a:xfrm>
          <a:off x="282223" y="5925670"/>
          <a:ext cx="614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Density</a:t>
          </a:r>
          <a:endParaRPr lang="zh-TW" altLang="en-US" sz="1100"/>
        </a:p>
      </xdr:txBody>
    </xdr:sp>
    <xdr:clientData/>
  </xdr:oneCellAnchor>
  <xdr:oneCellAnchor>
    <xdr:from>
      <xdr:col>0</xdr:col>
      <xdr:colOff>996778</xdr:colOff>
      <xdr:row>0</xdr:row>
      <xdr:rowOff>268941</xdr:rowOff>
    </xdr:from>
    <xdr:ext cx="920765" cy="436786"/>
    <xdr:sp macro="" textlink="">
      <xdr:nvSpPr>
        <xdr:cNvPr id="9" name="TextBox 8"/>
        <xdr:cNvSpPr txBox="1"/>
      </xdr:nvSpPr>
      <xdr:spPr>
        <a:xfrm>
          <a:off x="996778" y="268941"/>
          <a:ext cx="92076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Shape Width</a:t>
          </a:r>
        </a:p>
        <a:p>
          <a:pPr algn="r"/>
          <a:r>
            <a:rPr lang="en-US" altLang="zh-TW" sz="1100"/>
            <a:t>(um)</a:t>
          </a:r>
          <a:endParaRPr lang="zh-TW" altLang="en-US" sz="1100"/>
        </a:p>
      </xdr:txBody>
    </xdr:sp>
    <xdr:clientData/>
  </xdr:oneCellAnchor>
  <xdr:oneCellAnchor>
    <xdr:from>
      <xdr:col>0</xdr:col>
      <xdr:colOff>282223</xdr:colOff>
      <xdr:row>1</xdr:row>
      <xdr:rowOff>220195</xdr:rowOff>
    </xdr:from>
    <xdr:ext cx="614464" cy="264560"/>
    <xdr:sp macro="" textlink="">
      <xdr:nvSpPr>
        <xdr:cNvPr id="10" name="TextBox 9"/>
        <xdr:cNvSpPr txBox="1"/>
      </xdr:nvSpPr>
      <xdr:spPr>
        <a:xfrm>
          <a:off x="282223" y="515470"/>
          <a:ext cx="614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Density</a:t>
          </a:r>
          <a:endParaRPr lang="zh-TW" altLang="en-US" sz="1100"/>
        </a:p>
      </xdr:txBody>
    </xdr:sp>
    <xdr:clientData/>
  </xdr:oneCellAnchor>
  <xdr:oneCellAnchor>
    <xdr:from>
      <xdr:col>0</xdr:col>
      <xdr:colOff>996778</xdr:colOff>
      <xdr:row>25</xdr:row>
      <xdr:rowOff>268941</xdr:rowOff>
    </xdr:from>
    <xdr:ext cx="920765" cy="436786"/>
    <xdr:sp macro="" textlink="">
      <xdr:nvSpPr>
        <xdr:cNvPr id="11" name="TextBox 10"/>
        <xdr:cNvSpPr txBox="1"/>
      </xdr:nvSpPr>
      <xdr:spPr>
        <a:xfrm>
          <a:off x="996778" y="5679141"/>
          <a:ext cx="92076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Shape Width</a:t>
          </a:r>
        </a:p>
        <a:p>
          <a:pPr algn="r"/>
          <a:r>
            <a:rPr lang="en-US" altLang="zh-TW" sz="1100"/>
            <a:t>(um)</a:t>
          </a:r>
          <a:endParaRPr lang="zh-TW" altLang="en-US" sz="1100"/>
        </a:p>
      </xdr:txBody>
    </xdr:sp>
    <xdr:clientData/>
  </xdr:oneCellAnchor>
  <xdr:oneCellAnchor>
    <xdr:from>
      <xdr:col>0</xdr:col>
      <xdr:colOff>282223</xdr:colOff>
      <xdr:row>26</xdr:row>
      <xdr:rowOff>220195</xdr:rowOff>
    </xdr:from>
    <xdr:ext cx="614464" cy="264560"/>
    <xdr:sp macro="" textlink="">
      <xdr:nvSpPr>
        <xdr:cNvPr id="12" name="TextBox 11"/>
        <xdr:cNvSpPr txBox="1"/>
      </xdr:nvSpPr>
      <xdr:spPr>
        <a:xfrm>
          <a:off x="282223" y="5925670"/>
          <a:ext cx="614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r"/>
          <a:r>
            <a:rPr lang="en-US" altLang="zh-TW" sz="1100"/>
            <a:t>Density</a:t>
          </a:r>
          <a:endParaRPr lang="zh-TW"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B1:M32"/>
  <sheetViews>
    <sheetView tabSelected="1" zoomScale="85" zoomScaleNormal="85" workbookViewId="0">
      <selection activeCell="G1" sqref="G1"/>
    </sheetView>
  </sheetViews>
  <sheetFormatPr defaultRowHeight="15"/>
  <cols>
    <col min="1" max="1" width="1.28515625" style="1" customWidth="1"/>
    <col min="2" max="2" width="28.140625" style="1" customWidth="1"/>
    <col min="3" max="16384" width="9.140625" style="1"/>
  </cols>
  <sheetData>
    <row r="1" spans="2:12" ht="26.25">
      <c r="B1" s="11" t="s">
        <v>0</v>
      </c>
    </row>
    <row r="2" spans="2:12" ht="45" customHeight="1">
      <c r="B2" s="2"/>
      <c r="C2" s="4">
        <v>0.1</v>
      </c>
      <c r="D2" s="4">
        <v>0.2</v>
      </c>
      <c r="E2" s="4">
        <v>0.3</v>
      </c>
      <c r="F2" s="4">
        <v>0.4</v>
      </c>
      <c r="G2" s="4">
        <v>0.5</v>
      </c>
      <c r="H2" s="4">
        <v>0.6</v>
      </c>
      <c r="I2" s="4">
        <v>0.7</v>
      </c>
      <c r="J2" s="4">
        <v>0.8</v>
      </c>
      <c r="K2" s="4">
        <v>0.9</v>
      </c>
      <c r="L2" s="4">
        <v>1</v>
      </c>
    </row>
    <row r="3" spans="2:12">
      <c r="B3" s="4">
        <v>1</v>
      </c>
      <c r="C3" s="12">
        <v>0.1</v>
      </c>
      <c r="D3" s="12">
        <v>0.2</v>
      </c>
      <c r="E3" s="12">
        <v>0.3</v>
      </c>
      <c r="F3" s="12">
        <v>0.4</v>
      </c>
      <c r="G3" s="12">
        <v>0.5</v>
      </c>
      <c r="H3" s="12">
        <v>0.6</v>
      </c>
      <c r="I3" s="12">
        <v>0.7</v>
      </c>
      <c r="J3" s="12">
        <v>0.8</v>
      </c>
      <c r="K3" s="12">
        <v>0.9</v>
      </c>
      <c r="L3" s="12">
        <v>1</v>
      </c>
    </row>
    <row r="4" spans="2:12">
      <c r="B4" s="4">
        <v>0.9</v>
      </c>
      <c r="C4" s="12">
        <f>C2/0.9</f>
        <v>0.11111111111111112</v>
      </c>
      <c r="D4" s="12">
        <f t="shared" ref="D4:L4" si="0">D2/0.9</f>
        <v>0.22222222222222224</v>
      </c>
      <c r="E4" s="12">
        <f t="shared" si="0"/>
        <v>0.33333333333333331</v>
      </c>
      <c r="F4" s="12">
        <f t="shared" si="0"/>
        <v>0.44444444444444448</v>
      </c>
      <c r="G4" s="12">
        <f t="shared" si="0"/>
        <v>0.55555555555555558</v>
      </c>
      <c r="H4" s="12">
        <f t="shared" si="0"/>
        <v>0.66666666666666663</v>
      </c>
      <c r="I4" s="12">
        <f t="shared" si="0"/>
        <v>0.77777777777777768</v>
      </c>
      <c r="J4" s="12">
        <f t="shared" si="0"/>
        <v>0.88888888888888895</v>
      </c>
      <c r="K4" s="12">
        <f t="shared" si="0"/>
        <v>1</v>
      </c>
      <c r="L4" s="12">
        <f t="shared" si="0"/>
        <v>1.1111111111111112</v>
      </c>
    </row>
    <row r="5" spans="2:12">
      <c r="B5" s="4">
        <v>0.8</v>
      </c>
      <c r="C5" s="12">
        <f>C2/0.8</f>
        <v>0.125</v>
      </c>
      <c r="D5" s="12">
        <f t="shared" ref="D5:L5" si="1">D2/0.8</f>
        <v>0.25</v>
      </c>
      <c r="E5" s="12">
        <f t="shared" si="1"/>
        <v>0.37499999999999994</v>
      </c>
      <c r="F5" s="12">
        <f t="shared" si="1"/>
        <v>0.5</v>
      </c>
      <c r="G5" s="12">
        <f t="shared" si="1"/>
        <v>0.625</v>
      </c>
      <c r="H5" s="12">
        <f t="shared" si="1"/>
        <v>0.74999999999999989</v>
      </c>
      <c r="I5" s="12">
        <f t="shared" si="1"/>
        <v>0.87499999999999989</v>
      </c>
      <c r="J5" s="12">
        <f t="shared" si="1"/>
        <v>1</v>
      </c>
      <c r="K5" s="12">
        <f t="shared" si="1"/>
        <v>1.125</v>
      </c>
      <c r="L5" s="12">
        <f t="shared" si="1"/>
        <v>1.25</v>
      </c>
    </row>
    <row r="6" spans="2:12">
      <c r="B6" s="4">
        <v>0.7</v>
      </c>
      <c r="C6" s="12">
        <f>C2/0.7</f>
        <v>0.14285714285714288</v>
      </c>
      <c r="D6" s="12">
        <f t="shared" ref="D6:L6" si="2">D2/0.7</f>
        <v>0.28571428571428575</v>
      </c>
      <c r="E6" s="12">
        <f t="shared" si="2"/>
        <v>0.4285714285714286</v>
      </c>
      <c r="F6" s="12">
        <f t="shared" si="2"/>
        <v>0.57142857142857151</v>
      </c>
      <c r="G6" s="12">
        <f t="shared" si="2"/>
        <v>0.7142857142857143</v>
      </c>
      <c r="H6" s="12">
        <f t="shared" si="2"/>
        <v>0.85714285714285721</v>
      </c>
      <c r="I6" s="12">
        <f t="shared" si="2"/>
        <v>1</v>
      </c>
      <c r="J6" s="12">
        <f t="shared" si="2"/>
        <v>1.142857142857143</v>
      </c>
      <c r="K6" s="12">
        <f t="shared" si="2"/>
        <v>1.2857142857142858</v>
      </c>
      <c r="L6" s="12">
        <f t="shared" si="2"/>
        <v>1.4285714285714286</v>
      </c>
    </row>
    <row r="7" spans="2:12">
      <c r="B7" s="4">
        <v>0.6</v>
      </c>
      <c r="C7" s="12">
        <f>C2/0.6</f>
        <v>0.16666666666666669</v>
      </c>
      <c r="D7" s="12">
        <f t="shared" ref="D7:L7" si="3">D2/0.6</f>
        <v>0.33333333333333337</v>
      </c>
      <c r="E7" s="12">
        <f t="shared" si="3"/>
        <v>0.5</v>
      </c>
      <c r="F7" s="12">
        <f t="shared" si="3"/>
        <v>0.66666666666666674</v>
      </c>
      <c r="G7" s="12">
        <f t="shared" si="3"/>
        <v>0.83333333333333337</v>
      </c>
      <c r="H7" s="12">
        <f t="shared" si="3"/>
        <v>1</v>
      </c>
      <c r="I7" s="12">
        <f t="shared" si="3"/>
        <v>1.1666666666666667</v>
      </c>
      <c r="J7" s="12">
        <f t="shared" si="3"/>
        <v>1.3333333333333335</v>
      </c>
      <c r="K7" s="12">
        <f t="shared" si="3"/>
        <v>1.5</v>
      </c>
      <c r="L7" s="12">
        <f t="shared" si="3"/>
        <v>1.6666666666666667</v>
      </c>
    </row>
    <row r="8" spans="2:12">
      <c r="B8" s="4">
        <v>0.5</v>
      </c>
      <c r="C8" s="12">
        <f>C2/0.5</f>
        <v>0.2</v>
      </c>
      <c r="D8" s="12">
        <f t="shared" ref="D8:L8" si="4">D2/0.5</f>
        <v>0.4</v>
      </c>
      <c r="E8" s="12">
        <f t="shared" si="4"/>
        <v>0.6</v>
      </c>
      <c r="F8" s="12">
        <f t="shared" si="4"/>
        <v>0.8</v>
      </c>
      <c r="G8" s="12">
        <f t="shared" si="4"/>
        <v>1</v>
      </c>
      <c r="H8" s="12">
        <f t="shared" si="4"/>
        <v>1.2</v>
      </c>
      <c r="I8" s="12">
        <f t="shared" si="4"/>
        <v>1.4</v>
      </c>
      <c r="J8" s="12">
        <f t="shared" si="4"/>
        <v>1.6</v>
      </c>
      <c r="K8" s="12">
        <f t="shared" si="4"/>
        <v>1.8</v>
      </c>
      <c r="L8" s="12">
        <f t="shared" si="4"/>
        <v>2</v>
      </c>
    </row>
    <row r="9" spans="2:12">
      <c r="B9" s="4">
        <v>0.4</v>
      </c>
      <c r="C9" s="12">
        <f>C2/0.4</f>
        <v>0.25</v>
      </c>
      <c r="D9" s="12">
        <f t="shared" ref="D9:L9" si="5">D2/0.4</f>
        <v>0.5</v>
      </c>
      <c r="E9" s="12">
        <f t="shared" si="5"/>
        <v>0.74999999999999989</v>
      </c>
      <c r="F9" s="12">
        <f t="shared" si="5"/>
        <v>1</v>
      </c>
      <c r="G9" s="12">
        <f t="shared" si="5"/>
        <v>1.25</v>
      </c>
      <c r="H9" s="12">
        <f t="shared" si="5"/>
        <v>1.4999999999999998</v>
      </c>
      <c r="I9" s="12">
        <f t="shared" si="5"/>
        <v>1.7499999999999998</v>
      </c>
      <c r="J9" s="12">
        <f t="shared" si="5"/>
        <v>2</v>
      </c>
      <c r="K9" s="12">
        <f t="shared" si="5"/>
        <v>2.25</v>
      </c>
      <c r="L9" s="12">
        <f t="shared" si="5"/>
        <v>2.5</v>
      </c>
    </row>
    <row r="10" spans="2:12">
      <c r="B10" s="4">
        <v>0.3</v>
      </c>
      <c r="C10" s="12">
        <f>C2/0.3</f>
        <v>0.33333333333333337</v>
      </c>
      <c r="D10" s="12">
        <f t="shared" ref="D10:L10" si="6">D2/0.3</f>
        <v>0.66666666666666674</v>
      </c>
      <c r="E10" s="12">
        <f t="shared" si="6"/>
        <v>1</v>
      </c>
      <c r="F10" s="12">
        <f t="shared" si="6"/>
        <v>1.3333333333333335</v>
      </c>
      <c r="G10" s="12">
        <f t="shared" si="6"/>
        <v>1.6666666666666667</v>
      </c>
      <c r="H10" s="12">
        <f t="shared" si="6"/>
        <v>2</v>
      </c>
      <c r="I10" s="12">
        <f t="shared" si="6"/>
        <v>2.3333333333333335</v>
      </c>
      <c r="J10" s="12">
        <f t="shared" si="6"/>
        <v>2.666666666666667</v>
      </c>
      <c r="K10" s="12">
        <f t="shared" si="6"/>
        <v>3</v>
      </c>
      <c r="L10" s="12">
        <f t="shared" si="6"/>
        <v>3.3333333333333335</v>
      </c>
    </row>
    <row r="11" spans="2:12">
      <c r="B11" s="4">
        <v>0.2</v>
      </c>
      <c r="C11" s="12">
        <f>C2/0.2</f>
        <v>0.5</v>
      </c>
      <c r="D11" s="12">
        <f t="shared" ref="D11:L11" si="7">D2/0.2</f>
        <v>1</v>
      </c>
      <c r="E11" s="12">
        <f t="shared" si="7"/>
        <v>1.4999999999999998</v>
      </c>
      <c r="F11" s="12">
        <f t="shared" si="7"/>
        <v>2</v>
      </c>
      <c r="G11" s="12">
        <f t="shared" si="7"/>
        <v>2.5</v>
      </c>
      <c r="H11" s="12">
        <f t="shared" si="7"/>
        <v>2.9999999999999996</v>
      </c>
      <c r="I11" s="3">
        <f t="shared" si="7"/>
        <v>3.4999999999999996</v>
      </c>
      <c r="J11" s="3">
        <f t="shared" si="7"/>
        <v>4</v>
      </c>
      <c r="K11" s="3">
        <f t="shared" si="7"/>
        <v>4.5</v>
      </c>
      <c r="L11" s="3">
        <f t="shared" si="7"/>
        <v>5</v>
      </c>
    </row>
    <row r="12" spans="2:12">
      <c r="B12" s="4">
        <v>0.1</v>
      </c>
      <c r="C12" s="12">
        <v>1</v>
      </c>
      <c r="D12" s="12">
        <v>2</v>
      </c>
      <c r="E12" s="12">
        <v>3</v>
      </c>
      <c r="F12" s="3">
        <v>4</v>
      </c>
      <c r="G12" s="3">
        <v>5</v>
      </c>
      <c r="H12" s="3">
        <v>6</v>
      </c>
      <c r="I12" s="3">
        <v>7</v>
      </c>
      <c r="J12" s="3">
        <v>8</v>
      </c>
      <c r="K12" s="3">
        <v>9</v>
      </c>
      <c r="L12" s="3">
        <v>10</v>
      </c>
    </row>
    <row r="13" spans="2:12">
      <c r="B13" s="4">
        <v>0.09</v>
      </c>
      <c r="C13" s="12">
        <f>C2/0.09</f>
        <v>1.1111111111111112</v>
      </c>
      <c r="D13" s="12">
        <f t="shared" ref="D13:L13" si="8">D2/0.09</f>
        <v>2.2222222222222223</v>
      </c>
      <c r="E13" s="5">
        <f t="shared" si="8"/>
        <v>3.3333333333333335</v>
      </c>
      <c r="F13" s="5">
        <f t="shared" si="8"/>
        <v>4.4444444444444446</v>
      </c>
      <c r="G13" s="5">
        <f t="shared" si="8"/>
        <v>5.5555555555555554</v>
      </c>
      <c r="H13" s="5">
        <f t="shared" si="8"/>
        <v>6.666666666666667</v>
      </c>
      <c r="I13" s="5">
        <f t="shared" si="8"/>
        <v>7.7777777777777777</v>
      </c>
      <c r="J13" s="5">
        <f t="shared" si="8"/>
        <v>8.8888888888888893</v>
      </c>
      <c r="K13" s="5">
        <f t="shared" si="8"/>
        <v>10</v>
      </c>
      <c r="L13" s="5">
        <f t="shared" si="8"/>
        <v>11.111111111111111</v>
      </c>
    </row>
    <row r="14" spans="2:12">
      <c r="B14" s="4">
        <v>0.08</v>
      </c>
      <c r="C14" s="12">
        <f>C2/0.08</f>
        <v>1.25</v>
      </c>
      <c r="D14" s="12">
        <f t="shared" ref="D14:L14" si="9">D2/0.08</f>
        <v>2.5</v>
      </c>
      <c r="E14" s="5">
        <f t="shared" si="9"/>
        <v>3.75</v>
      </c>
      <c r="F14" s="5">
        <f t="shared" si="9"/>
        <v>5</v>
      </c>
      <c r="G14" s="5">
        <f t="shared" si="9"/>
        <v>6.25</v>
      </c>
      <c r="H14" s="5">
        <f t="shared" si="9"/>
        <v>7.5</v>
      </c>
      <c r="I14" s="5">
        <f t="shared" si="9"/>
        <v>8.75</v>
      </c>
      <c r="J14" s="5">
        <f t="shared" si="9"/>
        <v>10</v>
      </c>
      <c r="K14" s="5">
        <f t="shared" si="9"/>
        <v>11.25</v>
      </c>
      <c r="L14" s="5">
        <f t="shared" si="9"/>
        <v>12.5</v>
      </c>
    </row>
    <row r="15" spans="2:12">
      <c r="B15" s="4">
        <v>7.0000000000000007E-2</v>
      </c>
      <c r="C15" s="12">
        <f>C2/0.07</f>
        <v>1.4285714285714286</v>
      </c>
      <c r="D15" s="12">
        <f t="shared" ref="D15:L15" si="10">D2/0.07</f>
        <v>2.8571428571428572</v>
      </c>
      <c r="E15" s="5">
        <f t="shared" si="10"/>
        <v>4.2857142857142856</v>
      </c>
      <c r="F15" s="5">
        <f t="shared" si="10"/>
        <v>5.7142857142857144</v>
      </c>
      <c r="G15" s="5">
        <f t="shared" si="10"/>
        <v>7.1428571428571423</v>
      </c>
      <c r="H15" s="5">
        <f t="shared" si="10"/>
        <v>8.5714285714285712</v>
      </c>
      <c r="I15" s="5">
        <f t="shared" si="10"/>
        <v>9.9999999999999982</v>
      </c>
      <c r="J15" s="5">
        <f t="shared" si="10"/>
        <v>11.428571428571429</v>
      </c>
      <c r="K15" s="5">
        <f t="shared" si="10"/>
        <v>12.857142857142856</v>
      </c>
      <c r="L15" s="5">
        <f t="shared" si="10"/>
        <v>14.285714285714285</v>
      </c>
    </row>
    <row r="16" spans="2:12">
      <c r="B16" s="4">
        <v>0.06</v>
      </c>
      <c r="C16" s="12">
        <f>C2/0.06</f>
        <v>1.6666666666666667</v>
      </c>
      <c r="D16" s="12">
        <f t="shared" ref="D16:L16" si="11">D2/0.06</f>
        <v>3.3333333333333335</v>
      </c>
      <c r="E16" s="5">
        <f t="shared" si="11"/>
        <v>5</v>
      </c>
      <c r="F16" s="5">
        <f t="shared" si="11"/>
        <v>6.666666666666667</v>
      </c>
      <c r="G16" s="5">
        <f t="shared" si="11"/>
        <v>8.3333333333333339</v>
      </c>
      <c r="H16" s="5">
        <f t="shared" si="11"/>
        <v>10</v>
      </c>
      <c r="I16" s="5">
        <f t="shared" si="11"/>
        <v>11.666666666666666</v>
      </c>
      <c r="J16" s="5">
        <f t="shared" si="11"/>
        <v>13.333333333333334</v>
      </c>
      <c r="K16" s="5">
        <f t="shared" si="11"/>
        <v>15.000000000000002</v>
      </c>
      <c r="L16" s="5">
        <f t="shared" si="11"/>
        <v>16.666666666666668</v>
      </c>
    </row>
    <row r="17" spans="2:13">
      <c r="B17" s="4">
        <v>0.05</v>
      </c>
      <c r="C17" s="12">
        <f>C2/0.05</f>
        <v>2</v>
      </c>
      <c r="D17" s="5">
        <f t="shared" ref="D17:L17" si="12">D2/0.05</f>
        <v>4</v>
      </c>
      <c r="E17" s="5">
        <f t="shared" si="12"/>
        <v>5.9999999999999991</v>
      </c>
      <c r="F17" s="5">
        <f t="shared" si="12"/>
        <v>8</v>
      </c>
      <c r="G17" s="5">
        <f t="shared" si="12"/>
        <v>10</v>
      </c>
      <c r="H17" s="5">
        <f t="shared" si="12"/>
        <v>11.999999999999998</v>
      </c>
      <c r="I17" s="5">
        <f t="shared" si="12"/>
        <v>13.999999999999998</v>
      </c>
      <c r="J17" s="5">
        <f t="shared" si="12"/>
        <v>16</v>
      </c>
      <c r="K17" s="5">
        <f t="shared" si="12"/>
        <v>18</v>
      </c>
      <c r="L17" s="5">
        <f t="shared" si="12"/>
        <v>20</v>
      </c>
    </row>
    <row r="18" spans="2:13">
      <c r="B18" s="4">
        <v>0.04</v>
      </c>
      <c r="C18" s="12">
        <f>C2/0.04</f>
        <v>2.5</v>
      </c>
      <c r="D18" s="5">
        <f t="shared" ref="D18:L18" si="13">D2/0.04</f>
        <v>5</v>
      </c>
      <c r="E18" s="5">
        <f t="shared" si="13"/>
        <v>7.5</v>
      </c>
      <c r="F18" s="5">
        <f t="shared" si="13"/>
        <v>10</v>
      </c>
      <c r="G18" s="5">
        <f t="shared" si="13"/>
        <v>12.5</v>
      </c>
      <c r="H18" s="5">
        <f t="shared" si="13"/>
        <v>15</v>
      </c>
      <c r="I18" s="5">
        <f t="shared" si="13"/>
        <v>17.5</v>
      </c>
      <c r="J18" s="5">
        <f t="shared" si="13"/>
        <v>20</v>
      </c>
      <c r="K18" s="5">
        <f t="shared" si="13"/>
        <v>22.5</v>
      </c>
      <c r="L18" s="5">
        <f t="shared" si="13"/>
        <v>25</v>
      </c>
    </row>
    <row r="19" spans="2:13">
      <c r="B19" s="4">
        <v>0.03</v>
      </c>
      <c r="C19" s="12">
        <f>C2/0.03</f>
        <v>3.3333333333333335</v>
      </c>
      <c r="D19" s="5">
        <f t="shared" ref="D19:L19" si="14">D2/0.03</f>
        <v>6.666666666666667</v>
      </c>
      <c r="E19" s="5">
        <f t="shared" si="14"/>
        <v>10</v>
      </c>
      <c r="F19" s="5">
        <f t="shared" si="14"/>
        <v>13.333333333333334</v>
      </c>
      <c r="G19" s="5">
        <f t="shared" si="14"/>
        <v>16.666666666666668</v>
      </c>
      <c r="H19" s="5">
        <f t="shared" si="14"/>
        <v>20</v>
      </c>
      <c r="I19" s="5">
        <f t="shared" si="14"/>
        <v>23.333333333333332</v>
      </c>
      <c r="J19" s="5">
        <f t="shared" si="14"/>
        <v>26.666666666666668</v>
      </c>
      <c r="K19" s="5">
        <f t="shared" si="14"/>
        <v>30.000000000000004</v>
      </c>
      <c r="L19" s="5">
        <f t="shared" si="14"/>
        <v>33.333333333333336</v>
      </c>
    </row>
    <row r="20" spans="2:13">
      <c r="B20" s="4">
        <v>2.5000000000000001E-2</v>
      </c>
      <c r="C20" s="3">
        <f>C2/0.025</f>
        <v>4</v>
      </c>
      <c r="D20" s="3">
        <f t="shared" ref="D20:L20" si="15">D2/0.025</f>
        <v>8</v>
      </c>
      <c r="E20" s="3">
        <f t="shared" si="15"/>
        <v>11.999999999999998</v>
      </c>
      <c r="F20" s="3">
        <f t="shared" si="15"/>
        <v>16</v>
      </c>
      <c r="G20" s="3">
        <f t="shared" si="15"/>
        <v>20</v>
      </c>
      <c r="H20" s="3">
        <f t="shared" si="15"/>
        <v>23.999999999999996</v>
      </c>
      <c r="I20" s="3">
        <f t="shared" si="15"/>
        <v>27.999999999999996</v>
      </c>
      <c r="J20" s="3">
        <f t="shared" si="15"/>
        <v>32</v>
      </c>
      <c r="K20" s="3">
        <f t="shared" si="15"/>
        <v>36</v>
      </c>
      <c r="L20" s="3">
        <f t="shared" si="15"/>
        <v>40</v>
      </c>
    </row>
    <row r="21" spans="2:13">
      <c r="B21" s="4">
        <v>0.02</v>
      </c>
      <c r="C21" s="3">
        <f>C2/0.02</f>
        <v>5</v>
      </c>
      <c r="D21" s="3">
        <f t="shared" ref="D21:L21" si="16">D2/0.02</f>
        <v>10</v>
      </c>
      <c r="E21" s="3">
        <f t="shared" si="16"/>
        <v>15</v>
      </c>
      <c r="F21" s="3">
        <f t="shared" si="16"/>
        <v>20</v>
      </c>
      <c r="G21" s="3">
        <f t="shared" si="16"/>
        <v>25</v>
      </c>
      <c r="H21" s="3">
        <f t="shared" si="16"/>
        <v>30</v>
      </c>
      <c r="I21" s="3">
        <f t="shared" si="16"/>
        <v>35</v>
      </c>
      <c r="J21" s="3">
        <f t="shared" si="16"/>
        <v>40</v>
      </c>
      <c r="K21" s="3">
        <f t="shared" si="16"/>
        <v>45</v>
      </c>
      <c r="L21" s="3">
        <f t="shared" si="16"/>
        <v>50</v>
      </c>
    </row>
    <row r="22" spans="2:13">
      <c r="B22" s="4">
        <v>0.01</v>
      </c>
      <c r="C22" s="3">
        <f>C2/0.01</f>
        <v>10</v>
      </c>
      <c r="D22" s="3">
        <f t="shared" ref="D22:L22" si="17">D2/0.01</f>
        <v>20</v>
      </c>
      <c r="E22" s="3">
        <f t="shared" si="17"/>
        <v>30</v>
      </c>
      <c r="F22" s="3">
        <f t="shared" si="17"/>
        <v>40</v>
      </c>
      <c r="G22" s="3">
        <f t="shared" si="17"/>
        <v>50</v>
      </c>
      <c r="H22" s="3">
        <f t="shared" si="17"/>
        <v>60</v>
      </c>
      <c r="I22" s="3">
        <f t="shared" si="17"/>
        <v>70</v>
      </c>
      <c r="J22" s="3">
        <f t="shared" si="17"/>
        <v>80</v>
      </c>
      <c r="K22" s="3">
        <f t="shared" si="17"/>
        <v>90</v>
      </c>
      <c r="L22" s="3">
        <f t="shared" si="17"/>
        <v>100</v>
      </c>
    </row>
    <row r="23" spans="2:13" ht="18.75">
      <c r="B23" s="19" t="s">
        <v>14</v>
      </c>
      <c r="C23" s="19"/>
      <c r="D23" s="19"/>
      <c r="E23" s="19"/>
      <c r="F23" s="19"/>
      <c r="G23" s="19"/>
      <c r="H23" s="19"/>
      <c r="I23" s="19"/>
      <c r="J23" s="19"/>
      <c r="K23" s="19"/>
      <c r="L23" s="19"/>
      <c r="M23" s="19"/>
    </row>
    <row r="24" spans="2:13" ht="18.75">
      <c r="B24" s="16"/>
      <c r="C24" s="16"/>
      <c r="D24" s="16"/>
      <c r="E24" s="16"/>
      <c r="F24" s="16"/>
      <c r="G24" s="16"/>
      <c r="H24" s="16"/>
      <c r="I24" s="16"/>
      <c r="J24" s="16"/>
      <c r="K24" s="16"/>
      <c r="L24" s="16"/>
      <c r="M24" s="16"/>
    </row>
    <row r="25" spans="2:13" ht="18.75">
      <c r="B25" s="19" t="s">
        <v>10</v>
      </c>
      <c r="C25" s="19"/>
      <c r="D25" s="19"/>
      <c r="E25" s="19"/>
      <c r="F25" s="19"/>
      <c r="G25" s="19"/>
      <c r="H25" s="19"/>
      <c r="I25" s="19"/>
      <c r="J25" s="19"/>
      <c r="K25" s="19"/>
      <c r="L25" s="19"/>
      <c r="M25" s="19"/>
    </row>
    <row r="26" spans="2:13" ht="18.75">
      <c r="B26" s="20" t="s">
        <v>6</v>
      </c>
      <c r="C26" s="20"/>
      <c r="D26" s="20"/>
      <c r="E26" s="20"/>
      <c r="F26" s="20"/>
      <c r="G26" s="20"/>
      <c r="H26" s="20"/>
      <c r="I26" s="20"/>
      <c r="J26" s="20"/>
      <c r="K26" s="20"/>
      <c r="L26" s="20"/>
      <c r="M26" s="20"/>
    </row>
    <row r="27" spans="2:13" ht="18.75">
      <c r="B27" s="20" t="s">
        <v>7</v>
      </c>
      <c r="C27" s="20"/>
      <c r="D27" s="20"/>
      <c r="E27" s="20"/>
      <c r="F27" s="20"/>
      <c r="G27" s="20"/>
      <c r="H27" s="20"/>
      <c r="I27" s="20"/>
      <c r="J27" s="20"/>
      <c r="K27" s="20"/>
      <c r="L27" s="20"/>
      <c r="M27" s="20"/>
    </row>
    <row r="28" spans="2:13" ht="42.75" customHeight="1">
      <c r="B28" s="21" t="s">
        <v>11</v>
      </c>
      <c r="C28" s="21"/>
      <c r="D28" s="21"/>
      <c r="E28" s="21"/>
      <c r="F28" s="21"/>
      <c r="G28" s="21"/>
      <c r="H28" s="21"/>
      <c r="I28" s="21"/>
      <c r="J28" s="21"/>
      <c r="K28" s="21"/>
      <c r="L28" s="21"/>
      <c r="M28" s="21"/>
    </row>
    <row r="32" spans="2:13">
      <c r="K32" s="15"/>
    </row>
  </sheetData>
  <mergeCells count="5">
    <mergeCell ref="B23:M23"/>
    <mergeCell ref="B26:M26"/>
    <mergeCell ref="B27:M27"/>
    <mergeCell ref="B28:M28"/>
    <mergeCell ref="B25:M25"/>
  </mergeCells>
  <phoneticPr fontId="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AF29"/>
  <sheetViews>
    <sheetView zoomScale="70" zoomScaleNormal="70" workbookViewId="0">
      <selection activeCell="B1" sqref="B1"/>
    </sheetView>
  </sheetViews>
  <sheetFormatPr defaultRowHeight="15.75"/>
  <cols>
    <col min="1" max="1" width="23.7109375" customWidth="1"/>
  </cols>
  <sheetData>
    <row r="1" spans="1:32" ht="23.25">
      <c r="A1" s="10" t="s">
        <v>8</v>
      </c>
    </row>
    <row r="2" spans="1:32" ht="42.75" customHeight="1">
      <c r="A2" s="2"/>
      <c r="B2" s="7">
        <v>1000</v>
      </c>
      <c r="C2" s="7">
        <v>1100</v>
      </c>
      <c r="D2" s="7">
        <v>1200</v>
      </c>
      <c r="E2" s="7">
        <v>1300</v>
      </c>
      <c r="F2" s="7">
        <v>1400</v>
      </c>
      <c r="G2" s="7">
        <v>1500</v>
      </c>
      <c r="H2" s="7">
        <v>1600</v>
      </c>
      <c r="I2" s="7">
        <v>1700</v>
      </c>
      <c r="J2" s="7">
        <v>1800</v>
      </c>
      <c r="K2" s="7">
        <v>1900</v>
      </c>
      <c r="L2" s="7">
        <v>2000</v>
      </c>
      <c r="M2" s="7">
        <v>2100</v>
      </c>
      <c r="N2" s="7">
        <v>2200</v>
      </c>
      <c r="O2" s="7">
        <v>2300</v>
      </c>
      <c r="P2" s="7">
        <v>2400</v>
      </c>
      <c r="Q2" s="7">
        <v>2500</v>
      </c>
      <c r="R2" s="7">
        <v>2600</v>
      </c>
      <c r="S2" s="7">
        <v>2700</v>
      </c>
      <c r="T2" s="7">
        <v>2800</v>
      </c>
      <c r="U2" s="7">
        <v>2900</v>
      </c>
      <c r="V2" s="7">
        <v>3000</v>
      </c>
      <c r="W2" s="4">
        <v>3100</v>
      </c>
      <c r="X2" s="4">
        <v>3200</v>
      </c>
      <c r="Y2" s="4">
        <v>3300</v>
      </c>
      <c r="Z2" s="4">
        <v>3400</v>
      </c>
      <c r="AA2" s="4">
        <v>3500</v>
      </c>
      <c r="AB2" s="4">
        <v>3600</v>
      </c>
      <c r="AC2" s="4">
        <v>3700</v>
      </c>
      <c r="AD2" s="4">
        <v>3800</v>
      </c>
      <c r="AE2" s="4">
        <v>3900</v>
      </c>
      <c r="AF2" s="4">
        <v>4000</v>
      </c>
    </row>
    <row r="3" spans="1:32">
      <c r="A3" s="6">
        <v>1</v>
      </c>
      <c r="B3" s="17">
        <v>0</v>
      </c>
      <c r="C3" s="17">
        <v>0</v>
      </c>
      <c r="D3" s="17">
        <v>0</v>
      </c>
      <c r="E3" s="17">
        <v>0</v>
      </c>
      <c r="F3" s="17">
        <v>0</v>
      </c>
      <c r="G3" s="17">
        <v>0</v>
      </c>
      <c r="H3" s="17">
        <v>0</v>
      </c>
      <c r="I3" s="17">
        <v>0</v>
      </c>
      <c r="J3" s="17">
        <v>0</v>
      </c>
      <c r="K3" s="17">
        <v>0</v>
      </c>
      <c r="L3" s="17">
        <v>0</v>
      </c>
      <c r="M3" s="17">
        <v>0</v>
      </c>
      <c r="N3" s="17">
        <v>0</v>
      </c>
      <c r="O3" s="17">
        <v>0</v>
      </c>
      <c r="P3" s="17">
        <v>0</v>
      </c>
      <c r="Q3" s="17">
        <v>0</v>
      </c>
      <c r="R3" s="17">
        <v>0</v>
      </c>
      <c r="S3" s="17">
        <v>0</v>
      </c>
      <c r="T3" s="17">
        <v>0</v>
      </c>
      <c r="U3" s="17">
        <v>0</v>
      </c>
      <c r="V3" s="17">
        <v>0</v>
      </c>
      <c r="W3" s="18">
        <v>0</v>
      </c>
      <c r="X3" s="18">
        <v>0</v>
      </c>
      <c r="Y3" s="18">
        <v>0</v>
      </c>
      <c r="Z3" s="18">
        <v>0</v>
      </c>
      <c r="AA3" s="18">
        <v>0</v>
      </c>
      <c r="AB3" s="18">
        <v>0</v>
      </c>
      <c r="AC3" s="18">
        <v>0</v>
      </c>
      <c r="AD3" s="18">
        <v>0</v>
      </c>
      <c r="AE3" s="18">
        <v>0</v>
      </c>
      <c r="AF3" s="18">
        <v>0</v>
      </c>
    </row>
    <row r="4" spans="1:32">
      <c r="A4" s="6">
        <v>0.9</v>
      </c>
      <c r="B4" s="17">
        <v>0</v>
      </c>
      <c r="C4" s="17">
        <v>0</v>
      </c>
      <c r="D4" s="17">
        <v>0</v>
      </c>
      <c r="E4" s="17">
        <v>0</v>
      </c>
      <c r="F4" s="17">
        <v>0</v>
      </c>
      <c r="G4" s="17">
        <v>0</v>
      </c>
      <c r="H4" s="17">
        <v>0</v>
      </c>
      <c r="I4" s="17">
        <v>0</v>
      </c>
      <c r="J4" s="17">
        <v>0</v>
      </c>
      <c r="K4" s="17">
        <v>0</v>
      </c>
      <c r="L4" s="17">
        <v>0</v>
      </c>
      <c r="M4" s="17">
        <v>0</v>
      </c>
      <c r="N4" s="17">
        <v>0</v>
      </c>
      <c r="O4" s="17">
        <v>0</v>
      </c>
      <c r="P4" s="17">
        <v>0</v>
      </c>
      <c r="Q4" s="17">
        <v>0</v>
      </c>
      <c r="R4" s="17">
        <v>0</v>
      </c>
      <c r="S4" s="17">
        <v>0</v>
      </c>
      <c r="T4" s="17">
        <v>0</v>
      </c>
      <c r="U4" s="17">
        <v>0</v>
      </c>
      <c r="V4" s="17">
        <v>0</v>
      </c>
      <c r="W4" s="17">
        <v>0</v>
      </c>
      <c r="X4" s="17">
        <v>0</v>
      </c>
      <c r="Y4" s="17">
        <v>0</v>
      </c>
      <c r="Z4" s="17">
        <v>0</v>
      </c>
      <c r="AA4" s="17">
        <v>0</v>
      </c>
      <c r="AB4" s="17">
        <v>0</v>
      </c>
      <c r="AC4" s="17">
        <v>0</v>
      </c>
      <c r="AD4" s="17">
        <v>0</v>
      </c>
      <c r="AE4" s="17">
        <v>0</v>
      </c>
      <c r="AF4" s="17">
        <v>0</v>
      </c>
    </row>
    <row r="5" spans="1:32">
      <c r="A5" s="6">
        <v>0.8</v>
      </c>
      <c r="B5" s="17">
        <v>0</v>
      </c>
      <c r="C5" s="17">
        <v>0</v>
      </c>
      <c r="D5" s="17">
        <v>0</v>
      </c>
      <c r="E5" s="17">
        <v>0</v>
      </c>
      <c r="F5" s="17">
        <v>0</v>
      </c>
      <c r="G5" s="17">
        <v>0</v>
      </c>
      <c r="H5" s="17">
        <v>0</v>
      </c>
      <c r="I5" s="17">
        <v>0</v>
      </c>
      <c r="J5" s="17">
        <v>0</v>
      </c>
      <c r="K5" s="17">
        <v>0</v>
      </c>
      <c r="L5" s="17">
        <v>0</v>
      </c>
      <c r="M5" s="17">
        <v>0</v>
      </c>
      <c r="N5" s="17">
        <v>0</v>
      </c>
      <c r="O5" s="17">
        <v>0</v>
      </c>
      <c r="P5" s="17">
        <v>0</v>
      </c>
      <c r="Q5" s="17">
        <v>0</v>
      </c>
      <c r="R5" s="17">
        <v>0</v>
      </c>
      <c r="S5" s="17">
        <v>0</v>
      </c>
      <c r="T5" s="17">
        <v>0</v>
      </c>
      <c r="U5" s="17">
        <v>0</v>
      </c>
      <c r="V5" s="17">
        <v>0</v>
      </c>
      <c r="W5" s="17">
        <v>0</v>
      </c>
      <c r="X5" s="17">
        <v>0</v>
      </c>
      <c r="Y5" s="17">
        <v>0</v>
      </c>
      <c r="Z5" s="17">
        <v>0</v>
      </c>
      <c r="AA5" s="17">
        <v>0</v>
      </c>
      <c r="AB5" s="17">
        <v>0</v>
      </c>
      <c r="AC5" s="17">
        <v>0</v>
      </c>
      <c r="AD5" s="17">
        <v>0</v>
      </c>
      <c r="AE5" s="17">
        <v>0</v>
      </c>
      <c r="AF5" s="17">
        <v>0</v>
      </c>
    </row>
    <row r="6" spans="1:32">
      <c r="A6" s="6">
        <v>0.78539999999999999</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row>
    <row r="7" spans="1:32">
      <c r="A7" s="6">
        <v>0.7</v>
      </c>
      <c r="B7" s="13">
        <v>56</v>
      </c>
      <c r="C7" s="14">
        <f>C2-(0.7*C2^2/0.7854)^0.5</f>
        <v>61.52449593212873</v>
      </c>
      <c r="D7" s="14">
        <f t="shared" ref="D7:AF7" si="0">D2-(0.7*D2^2/0.7854)^0.5</f>
        <v>67.117631925958449</v>
      </c>
      <c r="E7" s="14">
        <f t="shared" si="0"/>
        <v>72.710767919788395</v>
      </c>
      <c r="F7" s="14">
        <f t="shared" si="0"/>
        <v>78.303903913618115</v>
      </c>
      <c r="G7" s="14">
        <f t="shared" si="0"/>
        <v>83.897039907448061</v>
      </c>
      <c r="H7" s="14">
        <f t="shared" si="0"/>
        <v>89.490175901278008</v>
      </c>
      <c r="I7" s="14">
        <f t="shared" si="0"/>
        <v>95.083311895107954</v>
      </c>
      <c r="J7" s="14">
        <f t="shared" si="0"/>
        <v>100.67644788893767</v>
      </c>
      <c r="K7" s="14">
        <f t="shared" si="0"/>
        <v>106.26958388276739</v>
      </c>
      <c r="L7" s="14">
        <f t="shared" si="0"/>
        <v>111.86271987659734</v>
      </c>
      <c r="M7" s="14">
        <f t="shared" si="0"/>
        <v>117.45585587042729</v>
      </c>
      <c r="N7" s="14">
        <f t="shared" si="0"/>
        <v>123.04899186425746</v>
      </c>
      <c r="O7" s="14">
        <f t="shared" si="0"/>
        <v>128.64212785808695</v>
      </c>
      <c r="P7" s="14">
        <f t="shared" si="0"/>
        <v>134.2352638519169</v>
      </c>
      <c r="Q7" s="14">
        <f t="shared" si="0"/>
        <v>139.82839984574684</v>
      </c>
      <c r="R7" s="14">
        <f t="shared" si="0"/>
        <v>145.42153583957679</v>
      </c>
      <c r="S7" s="14">
        <f t="shared" si="0"/>
        <v>151.01467183340628</v>
      </c>
      <c r="T7" s="14">
        <f t="shared" si="0"/>
        <v>156.60780782723623</v>
      </c>
      <c r="U7" s="14">
        <f t="shared" si="0"/>
        <v>162.20094382106618</v>
      </c>
      <c r="V7" s="14">
        <f t="shared" si="0"/>
        <v>167.79407981489612</v>
      </c>
      <c r="W7" s="14">
        <f t="shared" si="0"/>
        <v>173.38721580872607</v>
      </c>
      <c r="X7" s="14">
        <f t="shared" si="0"/>
        <v>178.98035180255602</v>
      </c>
      <c r="Y7" s="14">
        <f t="shared" si="0"/>
        <v>184.57348779638596</v>
      </c>
      <c r="Z7" s="14">
        <f t="shared" si="0"/>
        <v>190.16662379021591</v>
      </c>
      <c r="AA7" s="14">
        <f t="shared" si="0"/>
        <v>195.7597597840454</v>
      </c>
      <c r="AB7" s="14">
        <f t="shared" si="0"/>
        <v>201.35289577787535</v>
      </c>
      <c r="AC7" s="14">
        <f t="shared" si="0"/>
        <v>206.94603177170529</v>
      </c>
      <c r="AD7" s="14">
        <f t="shared" si="0"/>
        <v>212.53916776553478</v>
      </c>
      <c r="AE7" s="14">
        <f t="shared" si="0"/>
        <v>218.13230375936473</v>
      </c>
      <c r="AF7" s="14">
        <f t="shared" si="0"/>
        <v>223.72543975319468</v>
      </c>
    </row>
    <row r="8" spans="1:32">
      <c r="A8" s="6">
        <v>0.6</v>
      </c>
      <c r="B8" s="13">
        <v>126</v>
      </c>
      <c r="C8" s="14">
        <f>C2-(0.6*C2^2/0.7854)^0.5</f>
        <v>138.55850521253262</v>
      </c>
      <c r="D8" s="14">
        <f t="shared" ref="D8:AF8" si="1">D2-(0.6*D2^2/0.7854)^0.5</f>
        <v>151.15473295912648</v>
      </c>
      <c r="E8" s="14">
        <f t="shared" si="1"/>
        <v>163.75096070572044</v>
      </c>
      <c r="F8" s="14">
        <f t="shared" si="1"/>
        <v>176.34718845231419</v>
      </c>
      <c r="G8" s="14">
        <f t="shared" si="1"/>
        <v>188.94341619890815</v>
      </c>
      <c r="H8" s="14">
        <f t="shared" si="1"/>
        <v>201.53964394550189</v>
      </c>
      <c r="I8" s="14">
        <f t="shared" si="1"/>
        <v>214.13587169209586</v>
      </c>
      <c r="J8" s="14">
        <f t="shared" si="1"/>
        <v>226.73209943868983</v>
      </c>
      <c r="K8" s="14">
        <f t="shared" si="1"/>
        <v>239.32832718528357</v>
      </c>
      <c r="L8" s="14">
        <f t="shared" si="1"/>
        <v>251.92455493187754</v>
      </c>
      <c r="M8" s="14">
        <f t="shared" si="1"/>
        <v>264.52078267847128</v>
      </c>
      <c r="N8" s="14">
        <f t="shared" si="1"/>
        <v>277.11701042506525</v>
      </c>
      <c r="O8" s="14">
        <f t="shared" si="1"/>
        <v>289.71323817165921</v>
      </c>
      <c r="P8" s="14">
        <f t="shared" si="1"/>
        <v>302.30946591825295</v>
      </c>
      <c r="Q8" s="14">
        <f t="shared" si="1"/>
        <v>314.90569366484669</v>
      </c>
      <c r="R8" s="14">
        <f t="shared" si="1"/>
        <v>327.50192141144089</v>
      </c>
      <c r="S8" s="14">
        <f t="shared" si="1"/>
        <v>340.09814915803463</v>
      </c>
      <c r="T8" s="14">
        <f t="shared" si="1"/>
        <v>352.69437690462837</v>
      </c>
      <c r="U8" s="14">
        <f t="shared" si="1"/>
        <v>365.29060465122257</v>
      </c>
      <c r="V8" s="14">
        <f t="shared" si="1"/>
        <v>377.88683239781631</v>
      </c>
      <c r="W8" s="14">
        <f t="shared" si="1"/>
        <v>390.48306014441005</v>
      </c>
      <c r="X8" s="14">
        <f t="shared" si="1"/>
        <v>403.07928789100379</v>
      </c>
      <c r="Y8" s="14">
        <f t="shared" si="1"/>
        <v>415.67551563759798</v>
      </c>
      <c r="Z8" s="14">
        <f t="shared" si="1"/>
        <v>428.27174338419172</v>
      </c>
      <c r="AA8" s="14">
        <f t="shared" si="1"/>
        <v>440.86797113078546</v>
      </c>
      <c r="AB8" s="14">
        <f t="shared" si="1"/>
        <v>453.46419887737966</v>
      </c>
      <c r="AC8" s="14">
        <f t="shared" si="1"/>
        <v>466.0604266239734</v>
      </c>
      <c r="AD8" s="14">
        <f t="shared" si="1"/>
        <v>478.65665437056714</v>
      </c>
      <c r="AE8" s="14">
        <f t="shared" si="1"/>
        <v>491.25288211716088</v>
      </c>
      <c r="AF8" s="14">
        <f t="shared" si="1"/>
        <v>503.84910986375507</v>
      </c>
    </row>
    <row r="9" spans="1:32">
      <c r="A9" s="6">
        <v>0.5</v>
      </c>
      <c r="B9" s="13">
        <v>202</v>
      </c>
      <c r="C9" s="14">
        <f>C2-(0.5*C2^2/0.7854)^0.5</f>
        <v>222.32800930569761</v>
      </c>
      <c r="D9" s="14">
        <f t="shared" ref="D9:AF9" si="2">D2-(0.5*D2^2/0.7854)^0.5</f>
        <v>242.53964651530646</v>
      </c>
      <c r="E9" s="14">
        <f t="shared" si="2"/>
        <v>262.75128372491531</v>
      </c>
      <c r="F9" s="14">
        <f t="shared" si="2"/>
        <v>282.96292093452416</v>
      </c>
      <c r="G9" s="14">
        <f t="shared" si="2"/>
        <v>303.17455814413302</v>
      </c>
      <c r="H9" s="14">
        <f t="shared" si="2"/>
        <v>323.38619535374187</v>
      </c>
      <c r="I9" s="14">
        <f t="shared" si="2"/>
        <v>343.59783256335072</v>
      </c>
      <c r="J9" s="14">
        <f t="shared" si="2"/>
        <v>363.80946977295957</v>
      </c>
      <c r="K9" s="14">
        <f t="shared" si="2"/>
        <v>384.02110698256843</v>
      </c>
      <c r="L9" s="14">
        <f t="shared" si="2"/>
        <v>404.23274419217751</v>
      </c>
      <c r="M9" s="14">
        <f t="shared" si="2"/>
        <v>424.44438140178613</v>
      </c>
      <c r="N9" s="14">
        <f t="shared" si="2"/>
        <v>444.65601861139521</v>
      </c>
      <c r="O9" s="14">
        <f t="shared" si="2"/>
        <v>464.86765582100406</v>
      </c>
      <c r="P9" s="14">
        <f t="shared" si="2"/>
        <v>485.07929303061292</v>
      </c>
      <c r="Q9" s="14">
        <f t="shared" si="2"/>
        <v>505.29093024022154</v>
      </c>
      <c r="R9" s="14">
        <f t="shared" si="2"/>
        <v>525.50256744983062</v>
      </c>
      <c r="S9" s="14">
        <f t="shared" si="2"/>
        <v>545.71420465943947</v>
      </c>
      <c r="T9" s="14">
        <f t="shared" si="2"/>
        <v>565.92584186904833</v>
      </c>
      <c r="U9" s="14">
        <f t="shared" si="2"/>
        <v>586.13747907865718</v>
      </c>
      <c r="V9" s="14">
        <f t="shared" si="2"/>
        <v>606.34911628826603</v>
      </c>
      <c r="W9" s="14">
        <f t="shared" si="2"/>
        <v>626.56075349787488</v>
      </c>
      <c r="X9" s="14">
        <f t="shared" si="2"/>
        <v>646.77239070748374</v>
      </c>
      <c r="Y9" s="14">
        <f t="shared" si="2"/>
        <v>666.98402791709259</v>
      </c>
      <c r="Z9" s="14">
        <f t="shared" si="2"/>
        <v>687.19566512670144</v>
      </c>
      <c r="AA9" s="14">
        <f t="shared" si="2"/>
        <v>707.40730233631029</v>
      </c>
      <c r="AB9" s="14">
        <f t="shared" si="2"/>
        <v>727.61893954591915</v>
      </c>
      <c r="AC9" s="14">
        <f t="shared" si="2"/>
        <v>747.830576755528</v>
      </c>
      <c r="AD9" s="14">
        <f t="shared" si="2"/>
        <v>768.04221396513685</v>
      </c>
      <c r="AE9" s="14">
        <f t="shared" si="2"/>
        <v>788.25385117474571</v>
      </c>
      <c r="AF9" s="14">
        <f t="shared" si="2"/>
        <v>808.46548838435501</v>
      </c>
    </row>
    <row r="10" spans="1:32">
      <c r="A10" s="6">
        <v>0.4</v>
      </c>
      <c r="B10" s="13">
        <v>286</v>
      </c>
      <c r="C10" s="14">
        <f>C2-(0.4*C2^2/0.7854)^0.5</f>
        <v>314.98630674399078</v>
      </c>
      <c r="D10" s="14">
        <f t="shared" ref="D10:AF10" si="3">D2-(0.4*D2^2/0.7854)^0.5</f>
        <v>343.62142553889908</v>
      </c>
      <c r="E10" s="14">
        <f t="shared" si="3"/>
        <v>372.25654433380726</v>
      </c>
      <c r="F10" s="14">
        <f t="shared" si="3"/>
        <v>400.89166312871544</v>
      </c>
      <c r="G10" s="14">
        <f t="shared" si="3"/>
        <v>429.52678192362373</v>
      </c>
      <c r="H10" s="14">
        <f t="shared" si="3"/>
        <v>458.16190071853202</v>
      </c>
      <c r="I10" s="14">
        <f t="shared" si="3"/>
        <v>486.79701951344032</v>
      </c>
      <c r="J10" s="14">
        <f t="shared" si="3"/>
        <v>515.43213830834861</v>
      </c>
      <c r="K10" s="14">
        <f t="shared" si="3"/>
        <v>544.06725710325668</v>
      </c>
      <c r="L10" s="14">
        <f t="shared" si="3"/>
        <v>572.70237589816497</v>
      </c>
      <c r="M10" s="14">
        <f t="shared" si="3"/>
        <v>601.33749469307327</v>
      </c>
      <c r="N10" s="14">
        <f t="shared" si="3"/>
        <v>629.97261348798156</v>
      </c>
      <c r="O10" s="14">
        <f t="shared" si="3"/>
        <v>658.60773228288986</v>
      </c>
      <c r="P10" s="14">
        <f t="shared" si="3"/>
        <v>687.24285107779815</v>
      </c>
      <c r="Q10" s="14">
        <f t="shared" si="3"/>
        <v>715.87796987270622</v>
      </c>
      <c r="R10" s="14">
        <f t="shared" si="3"/>
        <v>744.51308866761451</v>
      </c>
      <c r="S10" s="14">
        <f t="shared" si="3"/>
        <v>773.14820746252281</v>
      </c>
      <c r="T10" s="14">
        <f t="shared" si="3"/>
        <v>801.78332625743087</v>
      </c>
      <c r="U10" s="14">
        <f t="shared" si="3"/>
        <v>830.41844505233894</v>
      </c>
      <c r="V10" s="14">
        <f t="shared" si="3"/>
        <v>859.05356384724746</v>
      </c>
      <c r="W10" s="14">
        <f t="shared" si="3"/>
        <v>887.68868264215553</v>
      </c>
      <c r="X10" s="14">
        <f t="shared" si="3"/>
        <v>916.32380143706405</v>
      </c>
      <c r="Y10" s="14">
        <f t="shared" si="3"/>
        <v>944.95892023197212</v>
      </c>
      <c r="Z10" s="14">
        <f t="shared" si="3"/>
        <v>973.59403902688064</v>
      </c>
      <c r="AA10" s="14">
        <f t="shared" si="3"/>
        <v>1002.2291578217887</v>
      </c>
      <c r="AB10" s="14">
        <f t="shared" si="3"/>
        <v>1030.8642766166972</v>
      </c>
      <c r="AC10" s="14">
        <f t="shared" si="3"/>
        <v>1059.4993954116053</v>
      </c>
      <c r="AD10" s="14">
        <f t="shared" si="3"/>
        <v>1088.1345142065134</v>
      </c>
      <c r="AE10" s="14">
        <f t="shared" si="3"/>
        <v>1116.7696330014219</v>
      </c>
      <c r="AF10" s="14">
        <f t="shared" si="3"/>
        <v>1145.4047517963299</v>
      </c>
    </row>
    <row r="11" spans="1:32">
      <c r="A11" s="6">
        <v>0.3</v>
      </c>
      <c r="B11" s="13">
        <v>382</v>
      </c>
      <c r="C11" s="14">
        <f>C2-(0.3*C2^2/0.7854)^0.5</f>
        <v>420.15819932165118</v>
      </c>
      <c r="D11" s="14">
        <f t="shared" ref="D11:AF11" si="4">D2-(0.3*D2^2/0.7854)^0.5</f>
        <v>458.35439925998298</v>
      </c>
      <c r="E11" s="14">
        <f t="shared" si="4"/>
        <v>496.55059919831501</v>
      </c>
      <c r="F11" s="14">
        <f t="shared" si="4"/>
        <v>534.74679913664693</v>
      </c>
      <c r="G11" s="14">
        <f t="shared" si="4"/>
        <v>572.94299907497873</v>
      </c>
      <c r="H11" s="14">
        <f t="shared" si="4"/>
        <v>611.13919901331076</v>
      </c>
      <c r="I11" s="14">
        <f t="shared" si="4"/>
        <v>649.33539895164267</v>
      </c>
      <c r="J11" s="14">
        <f t="shared" si="4"/>
        <v>687.53159888997448</v>
      </c>
      <c r="K11" s="14">
        <f t="shared" si="4"/>
        <v>725.7277988283065</v>
      </c>
      <c r="L11" s="14">
        <f t="shared" si="4"/>
        <v>763.92399876663831</v>
      </c>
      <c r="M11" s="14">
        <f t="shared" si="4"/>
        <v>802.12019870497033</v>
      </c>
      <c r="N11" s="14">
        <f t="shared" si="4"/>
        <v>840.31639864330236</v>
      </c>
      <c r="O11" s="14">
        <f t="shared" si="4"/>
        <v>878.51259858163417</v>
      </c>
      <c r="P11" s="14">
        <f t="shared" si="4"/>
        <v>916.70879851996597</v>
      </c>
      <c r="Q11" s="14">
        <f t="shared" si="4"/>
        <v>954.904998458298</v>
      </c>
      <c r="R11" s="14">
        <f t="shared" si="4"/>
        <v>993.10119839663002</v>
      </c>
      <c r="S11" s="14">
        <f t="shared" si="4"/>
        <v>1031.2973983349618</v>
      </c>
      <c r="T11" s="14">
        <f t="shared" si="4"/>
        <v>1069.4935982732939</v>
      </c>
      <c r="U11" s="14">
        <f t="shared" si="4"/>
        <v>1107.6897982116257</v>
      </c>
      <c r="V11" s="14">
        <f t="shared" si="4"/>
        <v>1145.8859981499575</v>
      </c>
      <c r="W11" s="14">
        <f t="shared" si="4"/>
        <v>1184.0821980882895</v>
      </c>
      <c r="X11" s="14">
        <f t="shared" si="4"/>
        <v>1222.2783980266215</v>
      </c>
      <c r="Y11" s="14">
        <f t="shared" si="4"/>
        <v>1260.4745979649533</v>
      </c>
      <c r="Z11" s="14">
        <f t="shared" si="4"/>
        <v>1298.6707979032853</v>
      </c>
      <c r="AA11" s="14">
        <f t="shared" si="4"/>
        <v>1336.8669978416174</v>
      </c>
      <c r="AB11" s="14">
        <f t="shared" si="4"/>
        <v>1375.063197779949</v>
      </c>
      <c r="AC11" s="14">
        <f t="shared" si="4"/>
        <v>1413.259397718281</v>
      </c>
      <c r="AD11" s="14">
        <f t="shared" si="4"/>
        <v>1451.455597656613</v>
      </c>
      <c r="AE11" s="14">
        <f t="shared" si="4"/>
        <v>1489.651797594945</v>
      </c>
      <c r="AF11" s="14">
        <f t="shared" si="4"/>
        <v>1527.8479975332766</v>
      </c>
    </row>
    <row r="12" spans="1:32">
      <c r="A12" s="6">
        <v>0.2</v>
      </c>
      <c r="B12" s="13">
        <v>495</v>
      </c>
      <c r="C12" s="14">
        <f>C2-(0.2*C2^2/0.7854)^0.5</f>
        <v>544.91149417437953</v>
      </c>
      <c r="D12" s="14">
        <f t="shared" ref="D12:AF12" si="5">D2-(0.2*D2^2/0.7854)^0.5</f>
        <v>594.44890273568683</v>
      </c>
      <c r="E12" s="14">
        <f t="shared" si="5"/>
        <v>643.98631129699402</v>
      </c>
      <c r="F12" s="14">
        <f t="shared" si="5"/>
        <v>693.52371985830121</v>
      </c>
      <c r="G12" s="14">
        <f t="shared" si="5"/>
        <v>743.06112841960839</v>
      </c>
      <c r="H12" s="14">
        <f t="shared" si="5"/>
        <v>792.5985369809157</v>
      </c>
      <c r="I12" s="14">
        <f t="shared" si="5"/>
        <v>842.13594554222288</v>
      </c>
      <c r="J12" s="14">
        <f t="shared" si="5"/>
        <v>891.67335410353019</v>
      </c>
      <c r="K12" s="14">
        <f t="shared" si="5"/>
        <v>941.21076266483738</v>
      </c>
      <c r="L12" s="14">
        <f t="shared" si="5"/>
        <v>990.74817122614456</v>
      </c>
      <c r="M12" s="14">
        <f t="shared" si="5"/>
        <v>1040.2855797874518</v>
      </c>
      <c r="N12" s="14">
        <f t="shared" si="5"/>
        <v>1089.8229883487591</v>
      </c>
      <c r="O12" s="14">
        <f t="shared" si="5"/>
        <v>1139.3603969100664</v>
      </c>
      <c r="P12" s="14">
        <f t="shared" si="5"/>
        <v>1188.8978054713737</v>
      </c>
      <c r="Q12" s="14">
        <f t="shared" si="5"/>
        <v>1238.4352140326807</v>
      </c>
      <c r="R12" s="14">
        <f t="shared" si="5"/>
        <v>1287.972622593988</v>
      </c>
      <c r="S12" s="14">
        <f t="shared" si="5"/>
        <v>1337.5100311552951</v>
      </c>
      <c r="T12" s="14">
        <f t="shared" si="5"/>
        <v>1387.0474397166024</v>
      </c>
      <c r="U12" s="14">
        <f t="shared" si="5"/>
        <v>1436.5848482779095</v>
      </c>
      <c r="V12" s="14">
        <f t="shared" si="5"/>
        <v>1486.1222568392168</v>
      </c>
      <c r="W12" s="14">
        <f t="shared" si="5"/>
        <v>1535.6596654005241</v>
      </c>
      <c r="X12" s="14">
        <f t="shared" si="5"/>
        <v>1585.1970739618314</v>
      </c>
      <c r="Y12" s="14">
        <f t="shared" si="5"/>
        <v>1634.7344825231387</v>
      </c>
      <c r="Z12" s="14">
        <f t="shared" si="5"/>
        <v>1684.2718910844458</v>
      </c>
      <c r="AA12" s="14">
        <f t="shared" si="5"/>
        <v>1733.8092996457531</v>
      </c>
      <c r="AB12" s="14">
        <f t="shared" si="5"/>
        <v>1783.3467082070604</v>
      </c>
      <c r="AC12" s="14">
        <f t="shared" si="5"/>
        <v>1832.8841167683674</v>
      </c>
      <c r="AD12" s="14">
        <f t="shared" si="5"/>
        <v>1882.4215253296748</v>
      </c>
      <c r="AE12" s="14">
        <f t="shared" si="5"/>
        <v>1931.9589338909821</v>
      </c>
      <c r="AF12" s="14">
        <f t="shared" si="5"/>
        <v>1981.4963424522891</v>
      </c>
    </row>
    <row r="13" spans="1:32">
      <c r="A13" s="6">
        <v>0.1</v>
      </c>
      <c r="B13" s="13">
        <v>643</v>
      </c>
      <c r="C13" s="14">
        <f>C2-(0.1*C2^2/0.7854)^0.5</f>
        <v>707.49315337199539</v>
      </c>
      <c r="D13" s="14">
        <f t="shared" ref="D13:AF13" si="6">D2-(0.1*D2^2/0.7854)^0.5</f>
        <v>771.81071276944954</v>
      </c>
      <c r="E13" s="14">
        <f t="shared" si="6"/>
        <v>836.12827216690357</v>
      </c>
      <c r="F13" s="14">
        <f t="shared" si="6"/>
        <v>900.44583156435772</v>
      </c>
      <c r="G13" s="14">
        <f t="shared" si="6"/>
        <v>964.76339096181187</v>
      </c>
      <c r="H13" s="14">
        <f t="shared" si="6"/>
        <v>1029.0809503592659</v>
      </c>
      <c r="I13" s="14">
        <f t="shared" si="6"/>
        <v>1093.3985097567202</v>
      </c>
      <c r="J13" s="14">
        <f t="shared" si="6"/>
        <v>1157.7160691541744</v>
      </c>
      <c r="K13" s="14">
        <f t="shared" si="6"/>
        <v>1222.0336285516282</v>
      </c>
      <c r="L13" s="14">
        <f t="shared" si="6"/>
        <v>1286.3511879490825</v>
      </c>
      <c r="M13" s="14">
        <f t="shared" si="6"/>
        <v>1350.6687473465367</v>
      </c>
      <c r="N13" s="14">
        <f t="shared" si="6"/>
        <v>1414.9863067439908</v>
      </c>
      <c r="O13" s="14">
        <f t="shared" si="6"/>
        <v>1479.3038661414448</v>
      </c>
      <c r="P13" s="14">
        <f t="shared" si="6"/>
        <v>1543.6214255388991</v>
      </c>
      <c r="Q13" s="14">
        <f t="shared" si="6"/>
        <v>1607.9389849363531</v>
      </c>
      <c r="R13" s="14">
        <f t="shared" si="6"/>
        <v>1672.2565443338071</v>
      </c>
      <c r="S13" s="14">
        <f t="shared" si="6"/>
        <v>1736.5741037312614</v>
      </c>
      <c r="T13" s="14">
        <f t="shared" si="6"/>
        <v>1800.8916631287154</v>
      </c>
      <c r="U13" s="14">
        <f t="shared" si="6"/>
        <v>1865.2092225261695</v>
      </c>
      <c r="V13" s="14">
        <f t="shared" si="6"/>
        <v>1929.5267819236237</v>
      </c>
      <c r="W13" s="14">
        <f t="shared" si="6"/>
        <v>1993.8443413210778</v>
      </c>
      <c r="X13" s="14">
        <f t="shared" si="6"/>
        <v>2058.1619007185318</v>
      </c>
      <c r="Y13" s="14">
        <f t="shared" si="6"/>
        <v>2122.4794601159861</v>
      </c>
      <c r="Z13" s="14">
        <f t="shared" si="6"/>
        <v>2186.7970195134403</v>
      </c>
      <c r="AA13" s="14">
        <f t="shared" si="6"/>
        <v>2251.1145789108941</v>
      </c>
      <c r="AB13" s="14">
        <f t="shared" si="6"/>
        <v>2315.4321383083488</v>
      </c>
      <c r="AC13" s="14">
        <f t="shared" si="6"/>
        <v>2379.7496977058026</v>
      </c>
      <c r="AD13" s="14">
        <f t="shared" si="6"/>
        <v>2444.0672571032565</v>
      </c>
      <c r="AE13" s="14">
        <f t="shared" si="6"/>
        <v>2508.3848165007112</v>
      </c>
      <c r="AF13" s="14">
        <f t="shared" si="6"/>
        <v>2572.702375898165</v>
      </c>
    </row>
    <row r="14" spans="1:32">
      <c r="A14" s="6">
        <v>0.09</v>
      </c>
      <c r="B14" s="13">
        <v>661</v>
      </c>
      <c r="C14" s="14">
        <f>C2-(0.09*C2^2/0.7854)^0.5</f>
        <v>727.63531023353744</v>
      </c>
      <c r="D14" s="14">
        <f t="shared" ref="D14:AF14" si="7">D2-(0.09*D2^2/0.7854)^0.5</f>
        <v>793.78397480022261</v>
      </c>
      <c r="E14" s="14">
        <f t="shared" si="7"/>
        <v>859.93263936690778</v>
      </c>
      <c r="F14" s="14">
        <f t="shared" si="7"/>
        <v>926.08130393359306</v>
      </c>
      <c r="G14" s="14">
        <f t="shared" si="7"/>
        <v>992.22996850027823</v>
      </c>
      <c r="H14" s="14">
        <f t="shared" si="7"/>
        <v>1058.3786330669636</v>
      </c>
      <c r="I14" s="14">
        <f t="shared" si="7"/>
        <v>1124.5272976336487</v>
      </c>
      <c r="J14" s="14">
        <f t="shared" si="7"/>
        <v>1190.6759622003337</v>
      </c>
      <c r="K14" s="14">
        <f t="shared" si="7"/>
        <v>1256.8246267670193</v>
      </c>
      <c r="L14" s="14">
        <f t="shared" si="7"/>
        <v>1322.9732913337043</v>
      </c>
      <c r="M14" s="14">
        <f t="shared" si="7"/>
        <v>1389.1219559003894</v>
      </c>
      <c r="N14" s="14">
        <f t="shared" si="7"/>
        <v>1455.2706204670749</v>
      </c>
      <c r="O14" s="14">
        <f t="shared" si="7"/>
        <v>1521.4192850337599</v>
      </c>
      <c r="P14" s="14">
        <f t="shared" si="7"/>
        <v>1587.5679496004452</v>
      </c>
      <c r="Q14" s="14">
        <f t="shared" si="7"/>
        <v>1653.7166141671305</v>
      </c>
      <c r="R14" s="14">
        <f t="shared" si="7"/>
        <v>1719.8652787338156</v>
      </c>
      <c r="S14" s="14">
        <f t="shared" si="7"/>
        <v>1786.0139433005008</v>
      </c>
      <c r="T14" s="14">
        <f t="shared" si="7"/>
        <v>1852.1626078671861</v>
      </c>
      <c r="U14" s="14">
        <f t="shared" si="7"/>
        <v>1918.3112724338712</v>
      </c>
      <c r="V14" s="14">
        <f t="shared" si="7"/>
        <v>1984.4599370005565</v>
      </c>
      <c r="W14" s="14">
        <f t="shared" si="7"/>
        <v>2050.6086015672417</v>
      </c>
      <c r="X14" s="14">
        <f t="shared" si="7"/>
        <v>2116.7572661339273</v>
      </c>
      <c r="Y14" s="14">
        <f t="shared" si="7"/>
        <v>2182.9059307006119</v>
      </c>
      <c r="Z14" s="14">
        <f t="shared" si="7"/>
        <v>2249.0545952672974</v>
      </c>
      <c r="AA14" s="14">
        <f t="shared" si="7"/>
        <v>2315.2032598339824</v>
      </c>
      <c r="AB14" s="14">
        <f t="shared" si="7"/>
        <v>2381.3519244006675</v>
      </c>
      <c r="AC14" s="14">
        <f t="shared" si="7"/>
        <v>2447.500588967353</v>
      </c>
      <c r="AD14" s="14">
        <f t="shared" si="7"/>
        <v>2513.6492535340385</v>
      </c>
      <c r="AE14" s="14">
        <f t="shared" si="7"/>
        <v>2579.7979181007236</v>
      </c>
      <c r="AF14" s="14">
        <f t="shared" si="7"/>
        <v>2645.9465826674086</v>
      </c>
    </row>
    <row r="15" spans="1:32">
      <c r="A15" s="6">
        <v>0.08</v>
      </c>
      <c r="B15" s="13">
        <v>681</v>
      </c>
      <c r="C15" s="14">
        <f>C2-(0.08*C2^2/0.7854)^0.5</f>
        <v>748.93120372227895</v>
      </c>
      <c r="D15" s="14">
        <f t="shared" ref="D15:AF15" si="8">D2-(0.08*D2^2/0.7854)^0.5</f>
        <v>817.01585860612249</v>
      </c>
      <c r="E15" s="14">
        <f t="shared" si="8"/>
        <v>885.10051348996603</v>
      </c>
      <c r="F15" s="14">
        <f t="shared" si="8"/>
        <v>953.18516837380957</v>
      </c>
      <c r="G15" s="14">
        <f t="shared" si="8"/>
        <v>1021.2698232576532</v>
      </c>
      <c r="H15" s="14">
        <f t="shared" si="8"/>
        <v>1089.3544781414967</v>
      </c>
      <c r="I15" s="14">
        <f t="shared" si="8"/>
        <v>1157.4391330253402</v>
      </c>
      <c r="J15" s="14">
        <f t="shared" si="8"/>
        <v>1225.5237879091837</v>
      </c>
      <c r="K15" s="14">
        <f t="shared" si="8"/>
        <v>1293.6084427930273</v>
      </c>
      <c r="L15" s="14">
        <f t="shared" si="8"/>
        <v>1361.6930976768708</v>
      </c>
      <c r="M15" s="14">
        <f t="shared" si="8"/>
        <v>1429.7777525607144</v>
      </c>
      <c r="N15" s="14">
        <f t="shared" si="8"/>
        <v>1497.8624074445579</v>
      </c>
      <c r="O15" s="14">
        <f t="shared" si="8"/>
        <v>1565.9470623284014</v>
      </c>
      <c r="P15" s="14">
        <f t="shared" si="8"/>
        <v>1634.031717212245</v>
      </c>
      <c r="Q15" s="14">
        <f t="shared" si="8"/>
        <v>1702.1163720960888</v>
      </c>
      <c r="R15" s="14">
        <f t="shared" si="8"/>
        <v>1770.2010269799321</v>
      </c>
      <c r="S15" s="14">
        <f t="shared" si="8"/>
        <v>1838.2856818637756</v>
      </c>
      <c r="T15" s="14">
        <f t="shared" si="8"/>
        <v>1906.3703367476191</v>
      </c>
      <c r="U15" s="14">
        <f t="shared" si="8"/>
        <v>1974.4549916314627</v>
      </c>
      <c r="V15" s="14">
        <f t="shared" si="8"/>
        <v>2042.5396465153065</v>
      </c>
      <c r="W15" s="14">
        <f t="shared" si="8"/>
        <v>2110.6243013991498</v>
      </c>
      <c r="X15" s="14">
        <f t="shared" si="8"/>
        <v>2178.7089562829933</v>
      </c>
      <c r="Y15" s="14">
        <f t="shared" si="8"/>
        <v>2246.7936111668369</v>
      </c>
      <c r="Z15" s="14">
        <f t="shared" si="8"/>
        <v>2314.8782660506804</v>
      </c>
      <c r="AA15" s="14">
        <f t="shared" si="8"/>
        <v>2382.9629209345239</v>
      </c>
      <c r="AB15" s="14">
        <f t="shared" si="8"/>
        <v>2451.0475758183675</v>
      </c>
      <c r="AC15" s="14">
        <f t="shared" si="8"/>
        <v>2519.132230702211</v>
      </c>
      <c r="AD15" s="14">
        <f t="shared" si="8"/>
        <v>2587.2168855860546</v>
      </c>
      <c r="AE15" s="14">
        <f t="shared" si="8"/>
        <v>2655.3015404698981</v>
      </c>
      <c r="AF15" s="14">
        <f t="shared" si="8"/>
        <v>2723.3861953537416</v>
      </c>
    </row>
    <row r="16" spans="1:32">
      <c r="A16" s="6">
        <v>7.0000000000000007E-2</v>
      </c>
      <c r="B16" s="13">
        <v>701</v>
      </c>
      <c r="C16" s="14">
        <f>C2-(0.06*C2^2/0.7854)^0.5</f>
        <v>795.96550394746987</v>
      </c>
      <c r="D16" s="14">
        <f t="shared" ref="D16:AF16" si="9">D2-(0.06*D2^2/0.7854)^0.5</f>
        <v>868.32600430633079</v>
      </c>
      <c r="E16" s="14">
        <f t="shared" si="9"/>
        <v>940.68650466519171</v>
      </c>
      <c r="F16" s="14">
        <f t="shared" si="9"/>
        <v>1013.0470050240526</v>
      </c>
      <c r="G16" s="14">
        <f t="shared" si="9"/>
        <v>1085.4075053829133</v>
      </c>
      <c r="H16" s="14">
        <f t="shared" si="9"/>
        <v>1157.7680057417742</v>
      </c>
      <c r="I16" s="14">
        <f t="shared" si="9"/>
        <v>1230.1285061006351</v>
      </c>
      <c r="J16" s="14">
        <f t="shared" si="9"/>
        <v>1302.4890064594961</v>
      </c>
      <c r="K16" s="14">
        <f t="shared" si="9"/>
        <v>1374.849506818357</v>
      </c>
      <c r="L16" s="14">
        <f t="shared" si="9"/>
        <v>1447.2100071772179</v>
      </c>
      <c r="M16" s="14">
        <f t="shared" si="9"/>
        <v>1519.5705075360788</v>
      </c>
      <c r="N16" s="14">
        <f t="shared" si="9"/>
        <v>1591.9310078949397</v>
      </c>
      <c r="O16" s="14">
        <f t="shared" si="9"/>
        <v>1664.2915082538007</v>
      </c>
      <c r="P16" s="14">
        <f t="shared" si="9"/>
        <v>1736.6520086126616</v>
      </c>
      <c r="Q16" s="14">
        <f t="shared" si="9"/>
        <v>1809.0125089715225</v>
      </c>
      <c r="R16" s="14">
        <f t="shared" si="9"/>
        <v>1881.3730093303834</v>
      </c>
      <c r="S16" s="14">
        <f t="shared" si="9"/>
        <v>1953.7335096892443</v>
      </c>
      <c r="T16" s="14">
        <f t="shared" si="9"/>
        <v>2026.0940100481052</v>
      </c>
      <c r="U16" s="14">
        <f t="shared" si="9"/>
        <v>2098.4545104069657</v>
      </c>
      <c r="V16" s="14">
        <f t="shared" si="9"/>
        <v>2170.8150107658266</v>
      </c>
      <c r="W16" s="14">
        <f t="shared" si="9"/>
        <v>2243.1755111246875</v>
      </c>
      <c r="X16" s="14">
        <f t="shared" si="9"/>
        <v>2315.5360114835485</v>
      </c>
      <c r="Y16" s="14">
        <f t="shared" si="9"/>
        <v>2387.8965118424094</v>
      </c>
      <c r="Z16" s="14">
        <f t="shared" si="9"/>
        <v>2460.2570122012703</v>
      </c>
      <c r="AA16" s="14">
        <f t="shared" si="9"/>
        <v>2532.6175125601312</v>
      </c>
      <c r="AB16" s="14">
        <f t="shared" si="9"/>
        <v>2604.9780129189921</v>
      </c>
      <c r="AC16" s="14">
        <f t="shared" si="9"/>
        <v>2677.3385132778531</v>
      </c>
      <c r="AD16" s="14">
        <f t="shared" si="9"/>
        <v>2749.699013636714</v>
      </c>
      <c r="AE16" s="14">
        <f t="shared" si="9"/>
        <v>2822.0595139955749</v>
      </c>
      <c r="AF16" s="14">
        <f t="shared" si="9"/>
        <v>2894.4200143544358</v>
      </c>
    </row>
    <row r="17" spans="1:32">
      <c r="A17" s="6">
        <v>0.06</v>
      </c>
      <c r="B17" s="13">
        <v>724</v>
      </c>
      <c r="C17" s="14">
        <f>C2-(0.06*C2^2/0.7854)^0.5</f>
        <v>795.96550394746987</v>
      </c>
      <c r="D17" s="14">
        <f t="shared" ref="D17:AF17" si="10">D2-(0.06*D2^2/0.7854)^0.5</f>
        <v>868.32600430633079</v>
      </c>
      <c r="E17" s="14">
        <f t="shared" si="10"/>
        <v>940.68650466519171</v>
      </c>
      <c r="F17" s="14">
        <f t="shared" si="10"/>
        <v>1013.0470050240526</v>
      </c>
      <c r="G17" s="14">
        <f t="shared" si="10"/>
        <v>1085.4075053829133</v>
      </c>
      <c r="H17" s="14">
        <f t="shared" si="10"/>
        <v>1157.7680057417742</v>
      </c>
      <c r="I17" s="14">
        <f t="shared" si="10"/>
        <v>1230.1285061006351</v>
      </c>
      <c r="J17" s="14">
        <f t="shared" si="10"/>
        <v>1302.4890064594961</v>
      </c>
      <c r="K17" s="14">
        <f t="shared" si="10"/>
        <v>1374.849506818357</v>
      </c>
      <c r="L17" s="14">
        <f t="shared" si="10"/>
        <v>1447.2100071772179</v>
      </c>
      <c r="M17" s="14">
        <f t="shared" si="10"/>
        <v>1519.5705075360788</v>
      </c>
      <c r="N17" s="14">
        <f t="shared" si="10"/>
        <v>1591.9310078949397</v>
      </c>
      <c r="O17" s="14">
        <f t="shared" si="10"/>
        <v>1664.2915082538007</v>
      </c>
      <c r="P17" s="14">
        <f t="shared" si="10"/>
        <v>1736.6520086126616</v>
      </c>
      <c r="Q17" s="14">
        <f t="shared" si="10"/>
        <v>1809.0125089715225</v>
      </c>
      <c r="R17" s="14">
        <f t="shared" si="10"/>
        <v>1881.3730093303834</v>
      </c>
      <c r="S17" s="14">
        <f t="shared" si="10"/>
        <v>1953.7335096892443</v>
      </c>
      <c r="T17" s="14">
        <f t="shared" si="10"/>
        <v>2026.0940100481052</v>
      </c>
      <c r="U17" s="14">
        <f t="shared" si="10"/>
        <v>2098.4545104069657</v>
      </c>
      <c r="V17" s="14">
        <f t="shared" si="10"/>
        <v>2170.8150107658266</v>
      </c>
      <c r="W17" s="14">
        <f t="shared" si="10"/>
        <v>2243.1755111246875</v>
      </c>
      <c r="X17" s="14">
        <f t="shared" si="10"/>
        <v>2315.5360114835485</v>
      </c>
      <c r="Y17" s="14">
        <f t="shared" si="10"/>
        <v>2387.8965118424094</v>
      </c>
      <c r="Z17" s="14">
        <f t="shared" si="10"/>
        <v>2460.2570122012703</v>
      </c>
      <c r="AA17" s="14">
        <f t="shared" si="10"/>
        <v>2532.6175125601312</v>
      </c>
      <c r="AB17" s="14">
        <f t="shared" si="10"/>
        <v>2604.9780129189921</v>
      </c>
      <c r="AC17" s="14">
        <f t="shared" si="10"/>
        <v>2677.3385132778531</v>
      </c>
      <c r="AD17" s="14">
        <f t="shared" si="10"/>
        <v>2749.699013636714</v>
      </c>
      <c r="AE17" s="14">
        <f t="shared" si="10"/>
        <v>2822.0595139955749</v>
      </c>
      <c r="AF17" s="14">
        <f t="shared" si="10"/>
        <v>2894.4200143544358</v>
      </c>
    </row>
    <row r="18" spans="1:32">
      <c r="A18" s="6">
        <v>0.05</v>
      </c>
      <c r="B18" s="13">
        <v>748</v>
      </c>
      <c r="C18" s="14">
        <f>C2-(0.05*C2^2/0.7854)^0.5</f>
        <v>822.45574708718982</v>
      </c>
      <c r="D18" s="14">
        <f t="shared" ref="D18:AF18" si="11">D2-(0.05*D2^2/0.7854)^0.5</f>
        <v>897.22445136784336</v>
      </c>
      <c r="E18" s="14">
        <f t="shared" si="11"/>
        <v>971.99315564849701</v>
      </c>
      <c r="F18" s="14">
        <f t="shared" si="11"/>
        <v>1046.7618599291507</v>
      </c>
      <c r="G18" s="14">
        <f t="shared" si="11"/>
        <v>1121.5305642098042</v>
      </c>
      <c r="H18" s="14">
        <f t="shared" si="11"/>
        <v>1196.299268490458</v>
      </c>
      <c r="I18" s="14">
        <f t="shared" si="11"/>
        <v>1271.0679727711115</v>
      </c>
      <c r="J18" s="14">
        <f t="shared" si="11"/>
        <v>1345.836677051765</v>
      </c>
      <c r="K18" s="14">
        <f t="shared" si="11"/>
        <v>1420.6053813324188</v>
      </c>
      <c r="L18" s="14">
        <f t="shared" si="11"/>
        <v>1495.3740856130723</v>
      </c>
      <c r="M18" s="14">
        <f t="shared" si="11"/>
        <v>1570.1427898937259</v>
      </c>
      <c r="N18" s="14">
        <f t="shared" si="11"/>
        <v>1644.9114941743796</v>
      </c>
      <c r="O18" s="14">
        <f t="shared" si="11"/>
        <v>1719.6801984550332</v>
      </c>
      <c r="P18" s="14">
        <f t="shared" si="11"/>
        <v>1794.4489027356867</v>
      </c>
      <c r="Q18" s="14">
        <f t="shared" si="11"/>
        <v>1869.2176070163405</v>
      </c>
      <c r="R18" s="14">
        <f t="shared" si="11"/>
        <v>1943.986311296994</v>
      </c>
      <c r="S18" s="14">
        <f t="shared" si="11"/>
        <v>2018.7550155776476</v>
      </c>
      <c r="T18" s="14">
        <f t="shared" si="11"/>
        <v>2093.5237198583013</v>
      </c>
      <c r="U18" s="14">
        <f t="shared" si="11"/>
        <v>2168.2924241389546</v>
      </c>
      <c r="V18" s="14">
        <f t="shared" si="11"/>
        <v>2243.0611284196084</v>
      </c>
      <c r="W18" s="14">
        <f t="shared" si="11"/>
        <v>2317.8298327002622</v>
      </c>
      <c r="X18" s="14">
        <f t="shared" si="11"/>
        <v>2392.5985369809159</v>
      </c>
      <c r="Y18" s="14">
        <f t="shared" si="11"/>
        <v>2467.3672412615692</v>
      </c>
      <c r="Z18" s="14">
        <f t="shared" si="11"/>
        <v>2542.135945542223</v>
      </c>
      <c r="AA18" s="14">
        <f t="shared" si="11"/>
        <v>2616.9046498228763</v>
      </c>
      <c r="AB18" s="14">
        <f t="shared" si="11"/>
        <v>2691.6733541035301</v>
      </c>
      <c r="AC18" s="14">
        <f t="shared" si="11"/>
        <v>2766.4420583841838</v>
      </c>
      <c r="AD18" s="14">
        <f t="shared" si="11"/>
        <v>2841.2107626648376</v>
      </c>
      <c r="AE18" s="14">
        <f t="shared" si="11"/>
        <v>2915.9794669454909</v>
      </c>
      <c r="AF18" s="14">
        <f t="shared" si="11"/>
        <v>2990.7481712261447</v>
      </c>
    </row>
    <row r="19" spans="1:32">
      <c r="A19" s="6">
        <v>0.04</v>
      </c>
      <c r="B19" s="13">
        <v>774</v>
      </c>
      <c r="C19" s="14">
        <f>C2-(0.04*C2^2/0.7854)^0.5</f>
        <v>851.75687348902488</v>
      </c>
      <c r="D19" s="14">
        <f t="shared" ref="D19:AF19" si="12">D2-(0.04*D2^2/0.7854)^0.5</f>
        <v>929.18931653348181</v>
      </c>
      <c r="E19" s="14">
        <f t="shared" si="12"/>
        <v>1006.6217595779385</v>
      </c>
      <c r="F19" s="14">
        <f t="shared" si="12"/>
        <v>1084.0542026223952</v>
      </c>
      <c r="G19" s="14">
        <f t="shared" si="12"/>
        <v>1161.4866456668522</v>
      </c>
      <c r="H19" s="14">
        <f t="shared" si="12"/>
        <v>1238.9190887113091</v>
      </c>
      <c r="I19" s="14">
        <f t="shared" si="12"/>
        <v>1316.3515317557658</v>
      </c>
      <c r="J19" s="14">
        <f t="shared" si="12"/>
        <v>1393.7839748002225</v>
      </c>
      <c r="K19" s="14">
        <f t="shared" si="12"/>
        <v>1471.2164178446794</v>
      </c>
      <c r="L19" s="14">
        <f t="shared" si="12"/>
        <v>1548.6488608891361</v>
      </c>
      <c r="M19" s="14">
        <f t="shared" si="12"/>
        <v>1626.0813039335931</v>
      </c>
      <c r="N19" s="14">
        <f t="shared" si="12"/>
        <v>1703.5137469780498</v>
      </c>
      <c r="O19" s="14">
        <f t="shared" si="12"/>
        <v>1780.9461900225067</v>
      </c>
      <c r="P19" s="14">
        <f t="shared" si="12"/>
        <v>1858.3786330669636</v>
      </c>
      <c r="Q19" s="14">
        <f t="shared" si="12"/>
        <v>1935.8110761114203</v>
      </c>
      <c r="R19" s="14">
        <f t="shared" si="12"/>
        <v>2013.243519155877</v>
      </c>
      <c r="S19" s="14">
        <f t="shared" si="12"/>
        <v>2090.6759622003337</v>
      </c>
      <c r="T19" s="14">
        <f t="shared" si="12"/>
        <v>2168.1084052447904</v>
      </c>
      <c r="U19" s="14">
        <f t="shared" si="12"/>
        <v>2245.5408482892476</v>
      </c>
      <c r="V19" s="14">
        <f t="shared" si="12"/>
        <v>2322.9732913337043</v>
      </c>
      <c r="W19" s="14">
        <f t="shared" si="12"/>
        <v>2400.405734378161</v>
      </c>
      <c r="X19" s="14">
        <f t="shared" si="12"/>
        <v>2477.8381774226182</v>
      </c>
      <c r="Y19" s="14">
        <f t="shared" si="12"/>
        <v>2555.2706204670749</v>
      </c>
      <c r="Z19" s="14">
        <f t="shared" si="12"/>
        <v>2632.7030635115316</v>
      </c>
      <c r="AA19" s="14">
        <f t="shared" si="12"/>
        <v>2710.1355065559883</v>
      </c>
      <c r="AB19" s="14">
        <f t="shared" si="12"/>
        <v>2787.567949600445</v>
      </c>
      <c r="AC19" s="14">
        <f t="shared" si="12"/>
        <v>2865.0003926449021</v>
      </c>
      <c r="AD19" s="14">
        <f t="shared" si="12"/>
        <v>2942.4328356893589</v>
      </c>
      <c r="AE19" s="9">
        <f t="shared" si="12"/>
        <v>3019.8652787338156</v>
      </c>
      <c r="AF19" s="9">
        <f t="shared" si="12"/>
        <v>3097.2977217782723</v>
      </c>
    </row>
    <row r="20" spans="1:32">
      <c r="A20" s="6">
        <v>0.03</v>
      </c>
      <c r="B20" s="13">
        <v>805</v>
      </c>
      <c r="C20" s="14">
        <f>C2-(0.03*C2^2/0.7854)^0.5</f>
        <v>885.01514612662129</v>
      </c>
      <c r="D20" s="14">
        <f t="shared" ref="D20:AF20" si="13">D2-(0.03*D2^2/0.7854)^0.5</f>
        <v>965.47106850176874</v>
      </c>
      <c r="E20" s="14">
        <f t="shared" si="13"/>
        <v>1045.9269908769161</v>
      </c>
      <c r="F20" s="14">
        <f t="shared" si="13"/>
        <v>1126.3829132520636</v>
      </c>
      <c r="G20" s="14">
        <f t="shared" si="13"/>
        <v>1206.838835627211</v>
      </c>
      <c r="H20" s="14">
        <f t="shared" si="13"/>
        <v>1287.2947580023583</v>
      </c>
      <c r="I20" s="14">
        <f t="shared" si="13"/>
        <v>1367.7506803775057</v>
      </c>
      <c r="J20" s="14">
        <f t="shared" si="13"/>
        <v>1448.206602752653</v>
      </c>
      <c r="K20" s="14">
        <f t="shared" si="13"/>
        <v>1528.6625251278006</v>
      </c>
      <c r="L20" s="14">
        <f t="shared" si="13"/>
        <v>1609.1184475029479</v>
      </c>
      <c r="M20" s="14">
        <f t="shared" si="13"/>
        <v>1689.5743698780952</v>
      </c>
      <c r="N20" s="14">
        <f t="shared" si="13"/>
        <v>1770.0302922532426</v>
      </c>
      <c r="O20" s="14">
        <f t="shared" si="13"/>
        <v>1850.4862146283899</v>
      </c>
      <c r="P20" s="14">
        <f t="shared" si="13"/>
        <v>1930.9421370035375</v>
      </c>
      <c r="Q20" s="14">
        <f t="shared" si="13"/>
        <v>2011.3980593786848</v>
      </c>
      <c r="R20" s="14">
        <f t="shared" si="13"/>
        <v>2091.8539817538322</v>
      </c>
      <c r="S20" s="14">
        <f t="shared" si="13"/>
        <v>2172.3099041289797</v>
      </c>
      <c r="T20" s="14">
        <f t="shared" si="13"/>
        <v>2252.7658265041273</v>
      </c>
      <c r="U20" s="14">
        <f t="shared" si="13"/>
        <v>2333.2217488792744</v>
      </c>
      <c r="V20" s="14">
        <f t="shared" si="13"/>
        <v>2413.677671254422</v>
      </c>
      <c r="W20" s="14">
        <f t="shared" si="13"/>
        <v>2494.1335936295691</v>
      </c>
      <c r="X20" s="14">
        <f t="shared" si="13"/>
        <v>2574.5895160047166</v>
      </c>
      <c r="Y20" s="14">
        <f t="shared" si="13"/>
        <v>2655.0454383798642</v>
      </c>
      <c r="Z20" s="14">
        <f t="shared" si="13"/>
        <v>2735.5013607550113</v>
      </c>
      <c r="AA20" s="14">
        <f t="shared" si="13"/>
        <v>2815.9572831301589</v>
      </c>
      <c r="AB20" s="14">
        <f t="shared" si="13"/>
        <v>2896.413205505306</v>
      </c>
      <c r="AC20" s="14">
        <f t="shared" si="13"/>
        <v>2976.8691278804536</v>
      </c>
      <c r="AD20" s="9">
        <f t="shared" si="13"/>
        <v>3057.3250502556011</v>
      </c>
      <c r="AE20" s="9">
        <f t="shared" si="13"/>
        <v>3137.7809726307482</v>
      </c>
      <c r="AF20" s="9">
        <f t="shared" si="13"/>
        <v>3218.2368950058958</v>
      </c>
    </row>
    <row r="21" spans="1:32">
      <c r="A21" s="6">
        <v>0.02</v>
      </c>
      <c r="B21" s="13">
        <v>840</v>
      </c>
      <c r="C21" s="14">
        <f>C2-(0.02*C2^2/0.7854)^0.5</f>
        <v>924.46560186113948</v>
      </c>
      <c r="D21" s="14">
        <f t="shared" ref="D21:AF21" si="14">D2-(0.02*D2^2/0.7854)^0.5</f>
        <v>1008.5079293030612</v>
      </c>
      <c r="E21" s="14">
        <f t="shared" si="14"/>
        <v>1092.550256744983</v>
      </c>
      <c r="F21" s="14">
        <f t="shared" si="14"/>
        <v>1176.5925841869048</v>
      </c>
      <c r="G21" s="14">
        <f t="shared" si="14"/>
        <v>1260.6349116288266</v>
      </c>
      <c r="H21" s="14">
        <f t="shared" si="14"/>
        <v>1344.6772390707483</v>
      </c>
      <c r="I21" s="14">
        <f t="shared" si="14"/>
        <v>1428.7195665126701</v>
      </c>
      <c r="J21" s="14">
        <f t="shared" si="14"/>
        <v>1512.7618939545919</v>
      </c>
      <c r="K21" s="14">
        <f t="shared" si="14"/>
        <v>1596.8042213965136</v>
      </c>
      <c r="L21" s="14">
        <f t="shared" si="14"/>
        <v>1680.8465488384354</v>
      </c>
      <c r="M21" s="14">
        <f t="shared" si="14"/>
        <v>1764.8888762803572</v>
      </c>
      <c r="N21" s="14">
        <f t="shared" si="14"/>
        <v>1848.931203722279</v>
      </c>
      <c r="O21" s="14">
        <f t="shared" si="14"/>
        <v>1932.9735311642007</v>
      </c>
      <c r="P21" s="14">
        <f t="shared" si="14"/>
        <v>2017.0158586061225</v>
      </c>
      <c r="Q21" s="14">
        <f t="shared" si="14"/>
        <v>2101.0581860480443</v>
      </c>
      <c r="R21" s="14">
        <f t="shared" si="14"/>
        <v>2185.100513489966</v>
      </c>
      <c r="S21" s="14">
        <f t="shared" si="14"/>
        <v>2269.1428409318878</v>
      </c>
      <c r="T21" s="14">
        <f t="shared" si="14"/>
        <v>2353.1851683738096</v>
      </c>
      <c r="U21" s="14">
        <f t="shared" si="14"/>
        <v>2437.2274958157313</v>
      </c>
      <c r="V21" s="14">
        <f t="shared" si="14"/>
        <v>2521.2698232576531</v>
      </c>
      <c r="W21" s="14">
        <f t="shared" si="14"/>
        <v>2605.3121506995749</v>
      </c>
      <c r="X21" s="14">
        <f t="shared" si="14"/>
        <v>2689.3544781414967</v>
      </c>
      <c r="Y21" s="14">
        <f t="shared" si="14"/>
        <v>2773.3968055834184</v>
      </c>
      <c r="Z21" s="14">
        <f t="shared" si="14"/>
        <v>2857.4391330253402</v>
      </c>
      <c r="AA21" s="14">
        <f t="shared" si="14"/>
        <v>2941.481460467262</v>
      </c>
      <c r="AB21" s="9">
        <f t="shared" si="14"/>
        <v>3025.5237879091837</v>
      </c>
      <c r="AC21" s="9">
        <f t="shared" si="14"/>
        <v>3109.5661153511055</v>
      </c>
      <c r="AD21" s="9">
        <f t="shared" si="14"/>
        <v>3193.6084427930273</v>
      </c>
      <c r="AE21" s="9">
        <f t="shared" si="14"/>
        <v>3277.6507702349491</v>
      </c>
      <c r="AF21" s="9">
        <f t="shared" si="14"/>
        <v>3361.6930976768708</v>
      </c>
    </row>
    <row r="22" spans="1:32">
      <c r="A22" s="6">
        <v>0.01</v>
      </c>
      <c r="B22" s="13">
        <v>887</v>
      </c>
      <c r="C22" s="14">
        <f>C2-(0.01*C2^2/0.7854)^0.5</f>
        <v>975.87843674451244</v>
      </c>
      <c r="D22" s="14">
        <f t="shared" ref="D22:AF22" si="15">D2-(0.01*D2^2/0.7854)^0.5</f>
        <v>1064.5946582667409</v>
      </c>
      <c r="E22" s="14">
        <f t="shared" si="15"/>
        <v>1153.3108797889693</v>
      </c>
      <c r="F22" s="14">
        <f t="shared" si="15"/>
        <v>1242.0271013111976</v>
      </c>
      <c r="G22" s="14">
        <f t="shared" si="15"/>
        <v>1330.7433228334262</v>
      </c>
      <c r="H22" s="14">
        <f t="shared" si="15"/>
        <v>1419.4595443556545</v>
      </c>
      <c r="I22" s="14">
        <f t="shared" si="15"/>
        <v>1508.1757658778829</v>
      </c>
      <c r="J22" s="14">
        <f t="shared" si="15"/>
        <v>1596.8919874001112</v>
      </c>
      <c r="K22" s="14">
        <f t="shared" si="15"/>
        <v>1685.6082089223396</v>
      </c>
      <c r="L22" s="14">
        <f t="shared" si="15"/>
        <v>1774.3244304445682</v>
      </c>
      <c r="M22" s="14">
        <f t="shared" si="15"/>
        <v>1863.0406519667965</v>
      </c>
      <c r="N22" s="14">
        <f t="shared" si="15"/>
        <v>1951.7568734890249</v>
      </c>
      <c r="O22" s="14">
        <f t="shared" si="15"/>
        <v>2040.4730950112535</v>
      </c>
      <c r="P22" s="14">
        <f t="shared" si="15"/>
        <v>2129.1893165334818</v>
      </c>
      <c r="Q22" s="14">
        <f t="shared" si="15"/>
        <v>2217.9055380557102</v>
      </c>
      <c r="R22" s="14">
        <f t="shared" si="15"/>
        <v>2306.6217595779385</v>
      </c>
      <c r="S22" s="14">
        <f t="shared" si="15"/>
        <v>2395.3379811001669</v>
      </c>
      <c r="T22" s="14">
        <f t="shared" si="15"/>
        <v>2484.0542026223952</v>
      </c>
      <c r="U22" s="14">
        <f t="shared" si="15"/>
        <v>2572.7704241446236</v>
      </c>
      <c r="V22" s="14">
        <f t="shared" si="15"/>
        <v>2661.4866456668524</v>
      </c>
      <c r="W22" s="14">
        <f t="shared" si="15"/>
        <v>2750.2028671890807</v>
      </c>
      <c r="X22" s="14">
        <f t="shared" si="15"/>
        <v>2838.9190887113091</v>
      </c>
      <c r="Y22" s="14">
        <f t="shared" si="15"/>
        <v>2927.6353102335374</v>
      </c>
      <c r="Z22" s="9">
        <f t="shared" si="15"/>
        <v>3016.3515317557658</v>
      </c>
      <c r="AA22" s="9">
        <f t="shared" si="15"/>
        <v>3105.0677532779941</v>
      </c>
      <c r="AB22" s="9">
        <f t="shared" si="15"/>
        <v>3193.7839748002225</v>
      </c>
      <c r="AC22" s="9">
        <f t="shared" si="15"/>
        <v>3282.5001963224508</v>
      </c>
      <c r="AD22" s="9">
        <f t="shared" si="15"/>
        <v>3371.2164178446792</v>
      </c>
      <c r="AE22" s="9">
        <f t="shared" si="15"/>
        <v>3459.932639366908</v>
      </c>
      <c r="AF22" s="9">
        <f t="shared" si="15"/>
        <v>3548.6488608891364</v>
      </c>
    </row>
    <row r="23" spans="1:32" ht="18.75">
      <c r="A23" s="19" t="s">
        <v>16</v>
      </c>
      <c r="B23" s="19"/>
      <c r="C23" s="19"/>
      <c r="D23" s="19"/>
      <c r="E23" s="19"/>
      <c r="F23" s="19"/>
      <c r="G23" s="19"/>
      <c r="H23" s="19"/>
      <c r="I23" s="19"/>
      <c r="J23" s="19"/>
      <c r="K23" s="19"/>
      <c r="L23" s="19"/>
    </row>
    <row r="24" spans="1:32" ht="18.75">
      <c r="A24" s="25" t="s">
        <v>17</v>
      </c>
      <c r="B24" s="25"/>
      <c r="C24" s="25"/>
      <c r="D24" s="25"/>
      <c r="E24" s="25"/>
      <c r="F24" s="25"/>
      <c r="G24" s="25"/>
      <c r="H24" s="25"/>
      <c r="I24" s="25"/>
      <c r="J24" s="25"/>
      <c r="K24" s="25"/>
      <c r="L24" s="25"/>
    </row>
    <row r="25" spans="1:32" ht="18.75">
      <c r="A25" s="16"/>
      <c r="B25" s="16"/>
      <c r="C25" s="16"/>
      <c r="D25" s="16"/>
      <c r="E25" s="16"/>
      <c r="F25" s="16"/>
      <c r="G25" s="16"/>
      <c r="H25" s="16"/>
      <c r="I25" s="16"/>
      <c r="J25" s="16"/>
      <c r="K25" s="16"/>
      <c r="L25" s="16"/>
    </row>
    <row r="26" spans="1:32" ht="21">
      <c r="A26" s="22" t="s">
        <v>4</v>
      </c>
      <c r="B26" s="22"/>
      <c r="C26" s="22"/>
      <c r="D26" s="22"/>
      <c r="E26" s="22"/>
      <c r="F26" s="22"/>
      <c r="G26" s="22"/>
      <c r="H26" s="22"/>
      <c r="I26" s="22"/>
      <c r="J26" s="22"/>
      <c r="K26" s="22"/>
      <c r="L26" s="22"/>
      <c r="M26" s="22"/>
      <c r="N26" s="22"/>
      <c r="O26" s="22"/>
      <c r="P26" s="22"/>
      <c r="Q26" s="22"/>
      <c r="R26" s="22"/>
    </row>
    <row r="27" spans="1:32" ht="44.25" customHeight="1">
      <c r="A27" s="23" t="s">
        <v>12</v>
      </c>
      <c r="B27" s="23"/>
      <c r="C27" s="23"/>
      <c r="D27" s="23"/>
      <c r="E27" s="23"/>
      <c r="F27" s="23"/>
      <c r="G27" s="23"/>
      <c r="H27" s="23"/>
      <c r="I27" s="23"/>
      <c r="J27" s="23"/>
      <c r="K27" s="23"/>
      <c r="L27" s="23"/>
      <c r="M27" s="23"/>
      <c r="N27" s="23"/>
      <c r="O27" s="23"/>
      <c r="P27" s="23"/>
      <c r="Q27" s="23"/>
      <c r="R27" s="23"/>
    </row>
    <row r="28" spans="1:32" ht="21">
      <c r="A28" s="22" t="s">
        <v>9</v>
      </c>
      <c r="B28" s="22"/>
      <c r="C28" s="22"/>
      <c r="D28" s="22"/>
      <c r="E28" s="22"/>
      <c r="F28" s="22"/>
      <c r="G28" s="22"/>
      <c r="H28" s="22"/>
      <c r="I28" s="22"/>
      <c r="J28" s="22"/>
      <c r="K28" s="22"/>
      <c r="L28" s="22"/>
      <c r="M28" s="22"/>
      <c r="N28" s="22"/>
      <c r="O28" s="22"/>
      <c r="P28" s="22"/>
      <c r="Q28" s="22"/>
      <c r="R28" s="22"/>
    </row>
    <row r="29" spans="1:32" ht="21">
      <c r="A29" s="24" t="s">
        <v>18</v>
      </c>
      <c r="B29" s="24"/>
      <c r="C29" s="24"/>
      <c r="D29" s="24"/>
      <c r="E29" s="24"/>
      <c r="F29" s="24"/>
      <c r="G29" s="24"/>
      <c r="H29" s="24"/>
      <c r="I29" s="24"/>
      <c r="J29" s="24"/>
      <c r="K29" s="24"/>
      <c r="L29" s="24"/>
      <c r="M29" s="24"/>
      <c r="N29" s="24"/>
      <c r="O29" s="24"/>
      <c r="P29" s="24"/>
      <c r="Q29" s="24"/>
      <c r="R29" s="24"/>
    </row>
  </sheetData>
  <mergeCells count="6">
    <mergeCell ref="A26:R26"/>
    <mergeCell ref="A27:R27"/>
    <mergeCell ref="A28:R28"/>
    <mergeCell ref="A29:R29"/>
    <mergeCell ref="A23:L23"/>
    <mergeCell ref="A24:L24"/>
  </mergeCells>
  <phoneticPr fontId="1"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N53"/>
  <sheetViews>
    <sheetView zoomScale="70" zoomScaleNormal="70" workbookViewId="0">
      <selection activeCell="B1" sqref="B1"/>
    </sheetView>
  </sheetViews>
  <sheetFormatPr defaultRowHeight="15.75"/>
  <cols>
    <col min="1" max="1" width="28.85546875" customWidth="1"/>
    <col min="3" max="3" width="9.28515625" bestFit="1" customWidth="1"/>
  </cols>
  <sheetData>
    <row r="1" spans="1:40" ht="23.25">
      <c r="A1" s="10" t="s">
        <v>2</v>
      </c>
    </row>
    <row r="2" spans="1:40" ht="40.5" customHeight="1">
      <c r="A2" s="2"/>
      <c r="B2" s="7">
        <v>200</v>
      </c>
      <c r="C2" s="7">
        <v>300</v>
      </c>
      <c r="D2" s="7">
        <v>400</v>
      </c>
      <c r="E2" s="7">
        <v>500</v>
      </c>
      <c r="F2" s="7">
        <v>600</v>
      </c>
      <c r="G2" s="7">
        <v>700</v>
      </c>
      <c r="H2" s="7">
        <v>800</v>
      </c>
      <c r="I2" s="7">
        <v>900</v>
      </c>
      <c r="J2" s="7">
        <v>1000</v>
      </c>
      <c r="K2" s="7">
        <v>1100</v>
      </c>
      <c r="L2" s="7">
        <v>1200</v>
      </c>
      <c r="M2" s="7">
        <v>1300</v>
      </c>
      <c r="N2" s="7">
        <v>1400</v>
      </c>
      <c r="O2" s="7">
        <v>1500</v>
      </c>
      <c r="P2" s="7">
        <v>1600</v>
      </c>
      <c r="Q2" s="7">
        <v>1700</v>
      </c>
      <c r="R2" s="7">
        <v>1800</v>
      </c>
      <c r="S2" s="7">
        <v>1900</v>
      </c>
      <c r="T2" s="7">
        <v>2000</v>
      </c>
      <c r="U2" s="7">
        <v>2100</v>
      </c>
      <c r="V2" s="7">
        <v>2200</v>
      </c>
      <c r="W2" s="7">
        <v>2300</v>
      </c>
      <c r="X2" s="7">
        <v>2400</v>
      </c>
      <c r="Y2" s="7">
        <v>2500</v>
      </c>
      <c r="Z2" s="7">
        <v>2600</v>
      </c>
      <c r="AA2" s="7">
        <v>2700</v>
      </c>
      <c r="AB2" s="7">
        <v>2800</v>
      </c>
      <c r="AC2" s="7">
        <v>2900</v>
      </c>
      <c r="AD2" s="7">
        <v>3000</v>
      </c>
      <c r="AE2" s="7">
        <v>3100</v>
      </c>
      <c r="AF2" s="7">
        <v>3200</v>
      </c>
      <c r="AG2" s="7">
        <v>3300</v>
      </c>
      <c r="AH2" s="7">
        <v>3400</v>
      </c>
      <c r="AI2" s="7">
        <v>3500</v>
      </c>
      <c r="AJ2" s="7">
        <v>3600</v>
      </c>
      <c r="AK2" s="7">
        <v>3700</v>
      </c>
      <c r="AL2" s="7">
        <v>3800</v>
      </c>
      <c r="AM2" s="7">
        <v>3900</v>
      </c>
      <c r="AN2" s="7">
        <v>4000</v>
      </c>
    </row>
    <row r="3" spans="1:40">
      <c r="A3" s="6">
        <v>1</v>
      </c>
      <c r="B3" s="17">
        <v>0</v>
      </c>
      <c r="C3" s="17">
        <v>0</v>
      </c>
      <c r="D3" s="17">
        <v>0</v>
      </c>
      <c r="E3" s="17">
        <v>0</v>
      </c>
      <c r="F3" s="17">
        <v>0</v>
      </c>
      <c r="G3" s="17">
        <v>0</v>
      </c>
      <c r="H3" s="17">
        <v>0</v>
      </c>
      <c r="I3" s="17">
        <v>0</v>
      </c>
      <c r="J3" s="17">
        <v>0</v>
      </c>
      <c r="K3" s="17">
        <v>0</v>
      </c>
      <c r="L3" s="17">
        <v>0</v>
      </c>
      <c r="M3" s="17">
        <v>0</v>
      </c>
      <c r="N3" s="17">
        <v>0</v>
      </c>
      <c r="O3" s="17">
        <v>0</v>
      </c>
      <c r="P3" s="17">
        <v>0</v>
      </c>
      <c r="Q3" s="17">
        <v>0</v>
      </c>
      <c r="R3" s="17">
        <v>0</v>
      </c>
      <c r="S3" s="17">
        <v>0</v>
      </c>
      <c r="T3" s="17">
        <v>0</v>
      </c>
      <c r="U3" s="17">
        <v>0</v>
      </c>
      <c r="V3" s="17">
        <v>0</v>
      </c>
      <c r="W3" s="17">
        <v>0</v>
      </c>
      <c r="X3" s="17">
        <v>0</v>
      </c>
      <c r="Y3" s="17">
        <v>0</v>
      </c>
      <c r="Z3" s="17">
        <v>0</v>
      </c>
      <c r="AA3" s="17">
        <v>0</v>
      </c>
      <c r="AB3" s="17">
        <v>0</v>
      </c>
      <c r="AC3" s="17">
        <v>0</v>
      </c>
      <c r="AD3" s="17">
        <v>0</v>
      </c>
      <c r="AE3" s="17">
        <v>0</v>
      </c>
      <c r="AF3" s="17">
        <v>0</v>
      </c>
      <c r="AG3" s="17">
        <v>0</v>
      </c>
      <c r="AH3" s="17">
        <v>0</v>
      </c>
      <c r="AI3" s="17">
        <v>0</v>
      </c>
      <c r="AJ3" s="17">
        <v>0</v>
      </c>
      <c r="AK3" s="17">
        <v>0</v>
      </c>
      <c r="AL3" s="17">
        <v>0</v>
      </c>
      <c r="AM3" s="17">
        <v>0</v>
      </c>
      <c r="AN3" s="17">
        <v>0</v>
      </c>
    </row>
    <row r="4" spans="1:40">
      <c r="A4" s="6">
        <v>0.9</v>
      </c>
      <c r="B4" s="17">
        <v>0</v>
      </c>
      <c r="C4" s="17">
        <v>0</v>
      </c>
      <c r="D4" s="17">
        <v>0</v>
      </c>
      <c r="E4" s="17">
        <v>0</v>
      </c>
      <c r="F4" s="17">
        <v>0</v>
      </c>
      <c r="G4" s="17">
        <v>0</v>
      </c>
      <c r="H4" s="17">
        <v>0</v>
      </c>
      <c r="I4" s="17">
        <v>0</v>
      </c>
      <c r="J4" s="17">
        <v>0</v>
      </c>
      <c r="K4" s="17">
        <v>0</v>
      </c>
      <c r="L4" s="17">
        <v>0</v>
      </c>
      <c r="M4" s="17">
        <v>0</v>
      </c>
      <c r="N4" s="17">
        <v>0</v>
      </c>
      <c r="O4" s="17">
        <v>0</v>
      </c>
      <c r="P4" s="17">
        <v>0</v>
      </c>
      <c r="Q4" s="17">
        <v>0</v>
      </c>
      <c r="R4" s="17">
        <v>0</v>
      </c>
      <c r="S4" s="17">
        <v>0</v>
      </c>
      <c r="T4" s="17">
        <v>0</v>
      </c>
      <c r="U4" s="17">
        <v>0</v>
      </c>
      <c r="V4" s="17">
        <v>0</v>
      </c>
      <c r="W4" s="17">
        <v>0</v>
      </c>
      <c r="X4" s="17">
        <v>0</v>
      </c>
      <c r="Y4" s="17">
        <v>0</v>
      </c>
      <c r="Z4" s="17">
        <v>0</v>
      </c>
      <c r="AA4" s="17">
        <v>0</v>
      </c>
      <c r="AB4" s="17">
        <v>0</v>
      </c>
      <c r="AC4" s="17">
        <v>0</v>
      </c>
      <c r="AD4" s="17">
        <v>0</v>
      </c>
      <c r="AE4" s="17">
        <v>0</v>
      </c>
      <c r="AF4" s="17">
        <v>0</v>
      </c>
      <c r="AG4" s="17">
        <v>0</v>
      </c>
      <c r="AH4" s="17">
        <v>0</v>
      </c>
      <c r="AI4" s="17">
        <v>0</v>
      </c>
      <c r="AJ4" s="17">
        <v>0</v>
      </c>
      <c r="AK4" s="17">
        <v>0</v>
      </c>
      <c r="AL4" s="17">
        <v>0</v>
      </c>
      <c r="AM4" s="17">
        <v>0</v>
      </c>
      <c r="AN4" s="17">
        <v>0</v>
      </c>
    </row>
    <row r="5" spans="1:40">
      <c r="A5" s="6">
        <v>0.8</v>
      </c>
      <c r="B5" s="17">
        <v>0</v>
      </c>
      <c r="C5" s="17">
        <v>0</v>
      </c>
      <c r="D5" s="17">
        <v>0</v>
      </c>
      <c r="E5" s="17">
        <v>0</v>
      </c>
      <c r="F5" s="17">
        <v>0</v>
      </c>
      <c r="G5" s="17">
        <v>0</v>
      </c>
      <c r="H5" s="17">
        <v>0</v>
      </c>
      <c r="I5" s="17">
        <v>0</v>
      </c>
      <c r="J5" s="17">
        <v>0</v>
      </c>
      <c r="K5" s="17">
        <v>0</v>
      </c>
      <c r="L5" s="17">
        <v>0</v>
      </c>
      <c r="M5" s="17">
        <v>0</v>
      </c>
      <c r="N5" s="17">
        <v>0</v>
      </c>
      <c r="O5" s="17">
        <v>0</v>
      </c>
      <c r="P5" s="17">
        <v>0</v>
      </c>
      <c r="Q5" s="17">
        <v>0</v>
      </c>
      <c r="R5" s="17">
        <v>0</v>
      </c>
      <c r="S5" s="17">
        <v>0</v>
      </c>
      <c r="T5" s="17">
        <v>0</v>
      </c>
      <c r="U5" s="17">
        <v>0</v>
      </c>
      <c r="V5" s="17">
        <v>0</v>
      </c>
      <c r="W5" s="17">
        <v>0</v>
      </c>
      <c r="X5" s="17">
        <v>0</v>
      </c>
      <c r="Y5" s="17">
        <v>0</v>
      </c>
      <c r="Z5" s="17">
        <v>0</v>
      </c>
      <c r="AA5" s="17">
        <v>0</v>
      </c>
      <c r="AB5" s="17">
        <v>0</v>
      </c>
      <c r="AC5" s="17">
        <v>0</v>
      </c>
      <c r="AD5" s="17">
        <v>0</v>
      </c>
      <c r="AE5" s="17">
        <v>0</v>
      </c>
      <c r="AF5" s="17">
        <v>0</v>
      </c>
      <c r="AG5" s="17">
        <v>0</v>
      </c>
      <c r="AH5" s="17">
        <v>0</v>
      </c>
      <c r="AI5" s="17">
        <v>0</v>
      </c>
      <c r="AJ5" s="17">
        <v>0</v>
      </c>
      <c r="AK5" s="17">
        <v>0</v>
      </c>
      <c r="AL5" s="17">
        <v>0</v>
      </c>
      <c r="AM5" s="17">
        <v>0</v>
      </c>
      <c r="AN5" s="17">
        <v>0</v>
      </c>
    </row>
    <row r="6" spans="1:40">
      <c r="A6" s="6">
        <v>0.78539999999999999</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c r="AK6" s="13">
        <v>0</v>
      </c>
      <c r="AL6" s="13">
        <v>0</v>
      </c>
      <c r="AM6" s="13">
        <v>0</v>
      </c>
      <c r="AN6" s="13">
        <v>0</v>
      </c>
    </row>
    <row r="7" spans="1:40">
      <c r="A7" s="6">
        <v>0.7</v>
      </c>
      <c r="B7" s="13">
        <v>12</v>
      </c>
      <c r="C7" s="13">
        <v>18</v>
      </c>
      <c r="D7" s="13">
        <v>24</v>
      </c>
      <c r="E7" s="13">
        <v>30</v>
      </c>
      <c r="F7" s="13">
        <v>36</v>
      </c>
      <c r="G7" s="13">
        <v>41</v>
      </c>
      <c r="H7" s="13">
        <v>47</v>
      </c>
      <c r="I7" s="13">
        <v>53</v>
      </c>
      <c r="J7" s="13">
        <v>59</v>
      </c>
      <c r="K7" s="14">
        <v>65</v>
      </c>
      <c r="L7" s="14">
        <v>71</v>
      </c>
      <c r="M7" s="14">
        <v>77</v>
      </c>
      <c r="N7" s="14">
        <v>83</v>
      </c>
      <c r="O7" s="14">
        <v>89</v>
      </c>
      <c r="P7" s="14">
        <v>95</v>
      </c>
      <c r="Q7" s="14">
        <v>101</v>
      </c>
      <c r="R7" s="14">
        <v>107</v>
      </c>
      <c r="S7" s="14">
        <v>113</v>
      </c>
      <c r="T7" s="14">
        <v>118</v>
      </c>
      <c r="U7" s="14">
        <v>124</v>
      </c>
      <c r="V7" s="14">
        <v>130</v>
      </c>
      <c r="W7" s="14">
        <v>136</v>
      </c>
      <c r="X7" s="14">
        <v>142</v>
      </c>
      <c r="Y7" s="14">
        <v>148</v>
      </c>
      <c r="Z7" s="14">
        <v>154</v>
      </c>
      <c r="AA7" s="14">
        <v>160</v>
      </c>
      <c r="AB7" s="14">
        <v>166</v>
      </c>
      <c r="AC7" s="14">
        <v>172</v>
      </c>
      <c r="AD7" s="14">
        <v>178</v>
      </c>
      <c r="AE7" s="14">
        <v>184</v>
      </c>
      <c r="AF7" s="14">
        <v>190</v>
      </c>
      <c r="AG7" s="14">
        <v>196</v>
      </c>
      <c r="AH7" s="14">
        <v>201</v>
      </c>
      <c r="AI7" s="14">
        <v>207</v>
      </c>
      <c r="AJ7" s="14">
        <v>213</v>
      </c>
      <c r="AK7" s="14">
        <v>219</v>
      </c>
      <c r="AL7" s="14">
        <v>225</v>
      </c>
      <c r="AM7" s="14">
        <v>231</v>
      </c>
      <c r="AN7" s="14">
        <v>237</v>
      </c>
    </row>
    <row r="8" spans="1:40">
      <c r="A8" s="6">
        <v>0.6</v>
      </c>
      <c r="B8" s="13">
        <v>30</v>
      </c>
      <c r="C8" s="13">
        <v>44</v>
      </c>
      <c r="D8" s="13">
        <v>58</v>
      </c>
      <c r="E8" s="13">
        <v>72</v>
      </c>
      <c r="F8" s="13">
        <v>86</v>
      </c>
      <c r="G8" s="13">
        <v>101</v>
      </c>
      <c r="H8" s="13">
        <v>115</v>
      </c>
      <c r="I8" s="13">
        <v>130</v>
      </c>
      <c r="J8" s="13">
        <v>144</v>
      </c>
      <c r="K8" s="14">
        <v>159</v>
      </c>
      <c r="L8" s="14">
        <v>173</v>
      </c>
      <c r="M8" s="14">
        <v>187</v>
      </c>
      <c r="N8" s="14">
        <v>202</v>
      </c>
      <c r="O8" s="14">
        <v>216</v>
      </c>
      <c r="P8" s="14">
        <v>231</v>
      </c>
      <c r="Q8" s="14">
        <v>245</v>
      </c>
      <c r="R8" s="14">
        <v>259</v>
      </c>
      <c r="S8" s="14">
        <v>274</v>
      </c>
      <c r="T8" s="14">
        <v>288</v>
      </c>
      <c r="U8" s="14">
        <v>303</v>
      </c>
      <c r="V8" s="14">
        <v>317</v>
      </c>
      <c r="W8" s="14">
        <v>331</v>
      </c>
      <c r="X8" s="14">
        <v>346</v>
      </c>
      <c r="Y8" s="14">
        <v>360</v>
      </c>
      <c r="Z8" s="14">
        <v>375</v>
      </c>
      <c r="AA8" s="14">
        <v>389</v>
      </c>
      <c r="AB8" s="14">
        <v>403</v>
      </c>
      <c r="AC8" s="14">
        <v>418</v>
      </c>
      <c r="AD8" s="14">
        <v>432</v>
      </c>
      <c r="AE8" s="14">
        <v>447</v>
      </c>
      <c r="AF8" s="14">
        <v>461</v>
      </c>
      <c r="AG8" s="14">
        <v>476</v>
      </c>
      <c r="AH8" s="14">
        <v>490</v>
      </c>
      <c r="AI8" s="14">
        <v>504</v>
      </c>
      <c r="AJ8" s="14">
        <v>519</v>
      </c>
      <c r="AK8" s="14">
        <v>533</v>
      </c>
      <c r="AL8" s="14">
        <v>548</v>
      </c>
      <c r="AM8" s="14">
        <v>562</v>
      </c>
      <c r="AN8" s="14">
        <v>576</v>
      </c>
    </row>
    <row r="9" spans="1:40">
      <c r="A9" s="6">
        <v>0.5</v>
      </c>
      <c r="B9" s="13">
        <v>51</v>
      </c>
      <c r="C9" s="13">
        <v>76</v>
      </c>
      <c r="D9" s="13">
        <v>102</v>
      </c>
      <c r="E9" s="13">
        <v>127</v>
      </c>
      <c r="F9" s="13">
        <v>152</v>
      </c>
      <c r="G9" s="13">
        <v>177</v>
      </c>
      <c r="H9" s="13">
        <v>203</v>
      </c>
      <c r="I9" s="13">
        <v>228</v>
      </c>
      <c r="J9" s="13">
        <v>253</v>
      </c>
      <c r="K9" s="14">
        <v>279</v>
      </c>
      <c r="L9" s="14">
        <v>304</v>
      </c>
      <c r="M9" s="14">
        <v>329</v>
      </c>
      <c r="N9" s="14">
        <v>355</v>
      </c>
      <c r="O9" s="14">
        <v>380</v>
      </c>
      <c r="P9" s="14">
        <v>405</v>
      </c>
      <c r="Q9" s="14">
        <v>431</v>
      </c>
      <c r="R9" s="14">
        <v>456</v>
      </c>
      <c r="S9" s="14">
        <v>481</v>
      </c>
      <c r="T9" s="14">
        <v>507</v>
      </c>
      <c r="U9" s="14">
        <v>532</v>
      </c>
      <c r="V9" s="14">
        <v>557</v>
      </c>
      <c r="W9" s="14">
        <v>583</v>
      </c>
      <c r="X9" s="14">
        <v>608</v>
      </c>
      <c r="Y9" s="14">
        <v>633</v>
      </c>
      <c r="Z9" s="14">
        <v>659</v>
      </c>
      <c r="AA9" s="14">
        <v>684</v>
      </c>
      <c r="AB9" s="14">
        <v>709</v>
      </c>
      <c r="AC9" s="14">
        <v>735</v>
      </c>
      <c r="AD9" s="14">
        <v>760</v>
      </c>
      <c r="AE9" s="14">
        <v>785</v>
      </c>
      <c r="AF9" s="14">
        <v>811</v>
      </c>
      <c r="AG9" s="14">
        <v>836</v>
      </c>
      <c r="AH9" s="14">
        <v>861</v>
      </c>
      <c r="AI9" s="14">
        <v>887</v>
      </c>
      <c r="AJ9" s="14">
        <v>912</v>
      </c>
      <c r="AK9" s="14">
        <v>937</v>
      </c>
      <c r="AL9" s="14">
        <v>963</v>
      </c>
      <c r="AM9" s="14">
        <v>988</v>
      </c>
      <c r="AN9" s="14">
        <v>1013</v>
      </c>
    </row>
    <row r="10" spans="1:40">
      <c r="A10" s="6">
        <v>0.4</v>
      </c>
      <c r="B10" s="13">
        <v>80</v>
      </c>
      <c r="C10" s="13">
        <v>120</v>
      </c>
      <c r="D10" s="13">
        <v>160</v>
      </c>
      <c r="E10" s="13">
        <v>201</v>
      </c>
      <c r="F10" s="13">
        <v>241</v>
      </c>
      <c r="G10" s="13">
        <v>281</v>
      </c>
      <c r="H10" s="13">
        <v>321</v>
      </c>
      <c r="I10" s="13">
        <v>361</v>
      </c>
      <c r="J10" s="13">
        <v>401</v>
      </c>
      <c r="K10" s="14">
        <v>441</v>
      </c>
      <c r="L10" s="14">
        <v>481</v>
      </c>
      <c r="M10" s="14">
        <v>522</v>
      </c>
      <c r="N10" s="14">
        <v>562</v>
      </c>
      <c r="O10" s="14">
        <v>602</v>
      </c>
      <c r="P10" s="14">
        <v>642</v>
      </c>
      <c r="Q10" s="14">
        <v>682</v>
      </c>
      <c r="R10" s="14">
        <v>722</v>
      </c>
      <c r="S10" s="14">
        <v>762</v>
      </c>
      <c r="T10" s="14">
        <v>802</v>
      </c>
      <c r="U10" s="14">
        <v>843</v>
      </c>
      <c r="V10" s="14">
        <v>883</v>
      </c>
      <c r="W10" s="14">
        <v>923</v>
      </c>
      <c r="X10" s="14">
        <v>963</v>
      </c>
      <c r="Y10" s="14">
        <v>1003</v>
      </c>
      <c r="Z10" s="14">
        <v>1043</v>
      </c>
      <c r="AA10" s="14">
        <v>1083</v>
      </c>
      <c r="AB10" s="14">
        <v>1123</v>
      </c>
      <c r="AC10" s="14">
        <v>1164</v>
      </c>
      <c r="AD10" s="14">
        <v>1204</v>
      </c>
      <c r="AE10" s="14">
        <v>1244</v>
      </c>
      <c r="AF10" s="14">
        <v>1284</v>
      </c>
      <c r="AG10" s="14">
        <v>1324</v>
      </c>
      <c r="AH10" s="14">
        <v>1364</v>
      </c>
      <c r="AI10" s="14">
        <v>1404</v>
      </c>
      <c r="AJ10" s="14">
        <v>1444</v>
      </c>
      <c r="AK10" s="14">
        <v>1485</v>
      </c>
      <c r="AL10" s="14">
        <v>1525</v>
      </c>
      <c r="AM10" s="14">
        <v>1565</v>
      </c>
      <c r="AN10" s="14">
        <v>1605</v>
      </c>
    </row>
    <row r="11" spans="1:40">
      <c r="A11" s="6">
        <v>0.3</v>
      </c>
      <c r="B11" s="13">
        <v>123</v>
      </c>
      <c r="C11" s="13">
        <v>185</v>
      </c>
      <c r="D11" s="13">
        <v>247</v>
      </c>
      <c r="E11" s="13">
        <v>309</v>
      </c>
      <c r="F11" s="13">
        <v>371</v>
      </c>
      <c r="G11" s="13">
        <v>433</v>
      </c>
      <c r="H11" s="13">
        <v>494</v>
      </c>
      <c r="I11" s="13">
        <v>556</v>
      </c>
      <c r="J11" s="13">
        <v>618</v>
      </c>
      <c r="K11" s="14">
        <v>680</v>
      </c>
      <c r="L11" s="14">
        <v>742</v>
      </c>
      <c r="M11" s="14">
        <v>803</v>
      </c>
      <c r="N11" s="14">
        <v>865</v>
      </c>
      <c r="O11" s="14">
        <v>927</v>
      </c>
      <c r="P11" s="14">
        <v>989</v>
      </c>
      <c r="Q11" s="14">
        <v>1051</v>
      </c>
      <c r="R11" s="14">
        <v>1112</v>
      </c>
      <c r="S11" s="14">
        <v>1174</v>
      </c>
      <c r="T11" s="14">
        <v>1236</v>
      </c>
      <c r="U11" s="14">
        <v>1298</v>
      </c>
      <c r="V11" s="14">
        <v>1360</v>
      </c>
      <c r="W11" s="14">
        <v>1421</v>
      </c>
      <c r="X11" s="14">
        <v>1483</v>
      </c>
      <c r="Y11" s="14">
        <v>1545</v>
      </c>
      <c r="Z11" s="14">
        <v>1607</v>
      </c>
      <c r="AA11" s="14">
        <v>1669</v>
      </c>
      <c r="AB11" s="14">
        <v>1730</v>
      </c>
      <c r="AC11" s="14">
        <v>1792</v>
      </c>
      <c r="AD11" s="14">
        <v>1854</v>
      </c>
      <c r="AE11" s="14">
        <v>1916</v>
      </c>
      <c r="AF11" s="14">
        <v>1978</v>
      </c>
      <c r="AG11" s="14">
        <v>2039</v>
      </c>
      <c r="AH11" s="14">
        <v>2101</v>
      </c>
      <c r="AI11" s="14">
        <v>2163</v>
      </c>
      <c r="AJ11" s="14">
        <v>2225</v>
      </c>
      <c r="AK11" s="14">
        <v>2287</v>
      </c>
      <c r="AL11" s="14">
        <v>2348</v>
      </c>
      <c r="AM11" s="14">
        <v>2410</v>
      </c>
      <c r="AN11" s="14">
        <v>2472</v>
      </c>
    </row>
    <row r="12" spans="1:40">
      <c r="A12" s="6">
        <v>0.2</v>
      </c>
      <c r="B12" s="13">
        <v>196</v>
      </c>
      <c r="C12" s="13">
        <v>295</v>
      </c>
      <c r="D12" s="13">
        <v>393</v>
      </c>
      <c r="E12" s="13">
        <v>491</v>
      </c>
      <c r="F12" s="13">
        <v>589</v>
      </c>
      <c r="G12" s="13">
        <v>687</v>
      </c>
      <c r="H12" s="13">
        <v>785</v>
      </c>
      <c r="I12" s="13">
        <v>883</v>
      </c>
      <c r="J12" s="13">
        <v>982</v>
      </c>
      <c r="K12" s="14">
        <v>1080</v>
      </c>
      <c r="L12" s="14">
        <v>1180</v>
      </c>
      <c r="M12" s="14">
        <v>1276</v>
      </c>
      <c r="N12" s="14">
        <v>1374</v>
      </c>
      <c r="O12" s="14">
        <v>1472</v>
      </c>
      <c r="P12" s="14">
        <v>1571</v>
      </c>
      <c r="Q12" s="14">
        <v>1669</v>
      </c>
      <c r="R12" s="14">
        <v>1767</v>
      </c>
      <c r="S12" s="14">
        <v>1865</v>
      </c>
      <c r="T12" s="14">
        <v>1963</v>
      </c>
      <c r="U12" s="14">
        <v>2061</v>
      </c>
      <c r="V12" s="14">
        <v>2160</v>
      </c>
      <c r="W12" s="14">
        <v>2256</v>
      </c>
      <c r="X12" s="14">
        <v>2356</v>
      </c>
      <c r="Y12" s="14">
        <v>2454</v>
      </c>
      <c r="Z12" s="14">
        <v>2552</v>
      </c>
      <c r="AA12" s="14">
        <v>2650</v>
      </c>
      <c r="AB12" s="14">
        <v>2749</v>
      </c>
      <c r="AC12" s="14">
        <v>2847</v>
      </c>
      <c r="AD12" s="14">
        <v>2945</v>
      </c>
      <c r="AE12" s="9">
        <v>3043</v>
      </c>
      <c r="AF12" s="9">
        <v>3141</v>
      </c>
      <c r="AG12" s="9">
        <v>3239</v>
      </c>
      <c r="AH12" s="9">
        <v>3338</v>
      </c>
      <c r="AI12" s="9">
        <v>3436</v>
      </c>
      <c r="AJ12" s="9">
        <v>3534</v>
      </c>
      <c r="AK12" s="9">
        <v>3632</v>
      </c>
      <c r="AL12" s="9">
        <v>3730</v>
      </c>
      <c r="AM12" s="9">
        <v>3828</v>
      </c>
      <c r="AN12" s="9">
        <v>3927</v>
      </c>
    </row>
    <row r="13" spans="1:40">
      <c r="A13" s="6">
        <v>0.1</v>
      </c>
      <c r="B13" s="13">
        <v>560</v>
      </c>
      <c r="C13" s="13">
        <v>641</v>
      </c>
      <c r="D13" s="13">
        <v>721</v>
      </c>
      <c r="E13" s="13">
        <v>901</v>
      </c>
      <c r="F13" s="13">
        <v>1081</v>
      </c>
      <c r="G13" s="13">
        <v>1262</v>
      </c>
      <c r="H13" s="13">
        <v>1442</v>
      </c>
      <c r="I13" s="13">
        <v>1622</v>
      </c>
      <c r="J13" s="13">
        <v>1802</v>
      </c>
      <c r="K13" s="14">
        <v>1983</v>
      </c>
      <c r="L13" s="14">
        <v>2163</v>
      </c>
      <c r="M13" s="14">
        <v>2343</v>
      </c>
      <c r="N13" s="14">
        <v>2523</v>
      </c>
      <c r="O13" s="14">
        <v>2704</v>
      </c>
      <c r="P13" s="14">
        <v>2884</v>
      </c>
      <c r="Q13" s="9">
        <v>3064</v>
      </c>
      <c r="R13" s="9">
        <v>3244</v>
      </c>
      <c r="S13" s="9">
        <v>3425</v>
      </c>
      <c r="T13" s="9">
        <v>3605</v>
      </c>
      <c r="U13" s="9">
        <v>3785</v>
      </c>
      <c r="V13" s="9">
        <v>3965</v>
      </c>
      <c r="W13" s="9">
        <v>4146</v>
      </c>
      <c r="X13" s="9">
        <v>4326</v>
      </c>
      <c r="Y13" s="9">
        <v>4506</v>
      </c>
      <c r="Z13" s="9">
        <v>4686</v>
      </c>
      <c r="AA13" s="9">
        <v>4867</v>
      </c>
      <c r="AB13" s="9">
        <v>5047</v>
      </c>
      <c r="AC13" s="9">
        <v>5227</v>
      </c>
      <c r="AD13" s="9">
        <v>5407</v>
      </c>
      <c r="AE13" s="9">
        <v>5588</v>
      </c>
      <c r="AF13" s="9">
        <v>5768</v>
      </c>
      <c r="AG13" s="9">
        <v>5948</v>
      </c>
      <c r="AH13" s="9">
        <v>6128</v>
      </c>
      <c r="AI13" s="9">
        <v>6309</v>
      </c>
      <c r="AJ13" s="9">
        <v>6489</v>
      </c>
      <c r="AK13" s="9">
        <v>6669</v>
      </c>
      <c r="AL13" s="9">
        <v>6849</v>
      </c>
      <c r="AM13" s="9">
        <v>7030</v>
      </c>
      <c r="AN13" s="9">
        <v>7210</v>
      </c>
    </row>
    <row r="14" spans="1:40">
      <c r="A14" s="6">
        <v>0.09</v>
      </c>
      <c r="B14" s="13">
        <v>391</v>
      </c>
      <c r="C14" s="13">
        <v>586</v>
      </c>
      <c r="D14" s="13">
        <v>782</v>
      </c>
      <c r="E14" s="13">
        <v>977</v>
      </c>
      <c r="F14" s="13">
        <v>1172</v>
      </c>
      <c r="G14" s="13">
        <v>1368</v>
      </c>
      <c r="H14" s="13">
        <v>1563</v>
      </c>
      <c r="I14" s="13">
        <v>1759</v>
      </c>
      <c r="J14" s="13">
        <v>1954</v>
      </c>
      <c r="K14" s="14">
        <v>2150</v>
      </c>
      <c r="L14" s="14">
        <v>2345</v>
      </c>
      <c r="M14" s="14">
        <v>2540</v>
      </c>
      <c r="N14" s="14">
        <v>2736</v>
      </c>
      <c r="O14" s="14">
        <v>2931</v>
      </c>
      <c r="P14" s="9">
        <v>3126</v>
      </c>
      <c r="Q14" s="9">
        <v>3322</v>
      </c>
      <c r="R14" s="9">
        <v>3517</v>
      </c>
      <c r="S14" s="9">
        <v>3712</v>
      </c>
      <c r="T14" s="9">
        <v>3908</v>
      </c>
      <c r="U14" s="9">
        <v>4104</v>
      </c>
      <c r="V14" s="9">
        <v>4299</v>
      </c>
      <c r="W14" s="9">
        <v>4494</v>
      </c>
      <c r="X14" s="9">
        <v>4690</v>
      </c>
      <c r="Y14" s="9">
        <v>4885</v>
      </c>
      <c r="Z14" s="9">
        <v>5081</v>
      </c>
      <c r="AA14" s="9">
        <v>5276</v>
      </c>
      <c r="AB14" s="9">
        <v>5471</v>
      </c>
      <c r="AC14" s="9">
        <v>5667</v>
      </c>
      <c r="AD14" s="9">
        <v>5862</v>
      </c>
      <c r="AE14" s="9">
        <v>6058</v>
      </c>
      <c r="AF14" s="9">
        <v>6253</v>
      </c>
      <c r="AG14" s="9">
        <v>6449</v>
      </c>
      <c r="AH14" s="9">
        <v>6644</v>
      </c>
      <c r="AI14" s="9">
        <v>6839</v>
      </c>
      <c r="AJ14" s="9">
        <v>7035</v>
      </c>
      <c r="AK14" s="9">
        <v>7230</v>
      </c>
      <c r="AL14" s="9">
        <v>7426</v>
      </c>
      <c r="AM14" s="9">
        <v>7621</v>
      </c>
      <c r="AN14" s="9">
        <v>7816</v>
      </c>
    </row>
    <row r="15" spans="1:40">
      <c r="A15" s="6">
        <v>0.08</v>
      </c>
      <c r="B15" s="13">
        <v>427</v>
      </c>
      <c r="C15" s="13">
        <v>640</v>
      </c>
      <c r="D15" s="13">
        <v>853</v>
      </c>
      <c r="E15" s="13">
        <v>1067</v>
      </c>
      <c r="F15" s="13">
        <v>1280</v>
      </c>
      <c r="G15" s="13">
        <v>1493</v>
      </c>
      <c r="H15" s="13">
        <v>1707</v>
      </c>
      <c r="I15" s="13">
        <v>1920</v>
      </c>
      <c r="J15" s="13">
        <v>2133</v>
      </c>
      <c r="K15" s="14">
        <v>2347</v>
      </c>
      <c r="L15" s="14">
        <v>2560</v>
      </c>
      <c r="M15" s="14">
        <v>2773</v>
      </c>
      <c r="N15" s="14">
        <v>2987</v>
      </c>
      <c r="O15" s="9">
        <v>3200</v>
      </c>
      <c r="P15" s="9">
        <v>3413</v>
      </c>
      <c r="Q15" s="9">
        <v>3627</v>
      </c>
      <c r="R15" s="9">
        <v>3840</v>
      </c>
      <c r="S15" s="9">
        <v>4053</v>
      </c>
      <c r="T15" s="9">
        <v>4267</v>
      </c>
      <c r="U15" s="9">
        <v>4480</v>
      </c>
      <c r="V15" s="9">
        <v>4693</v>
      </c>
      <c r="W15" s="9">
        <v>4907</v>
      </c>
      <c r="X15" s="9">
        <v>5120</v>
      </c>
      <c r="Y15" s="9">
        <v>5333</v>
      </c>
      <c r="Z15" s="9">
        <v>5547</v>
      </c>
      <c r="AA15" s="9">
        <v>5760</v>
      </c>
      <c r="AB15" s="9">
        <v>5973</v>
      </c>
      <c r="AC15" s="9">
        <v>6187</v>
      </c>
      <c r="AD15" s="9">
        <v>6400</v>
      </c>
      <c r="AE15" s="9">
        <v>6613</v>
      </c>
      <c r="AF15" s="9">
        <v>6827</v>
      </c>
      <c r="AG15" s="9">
        <v>7040</v>
      </c>
      <c r="AH15" s="9">
        <v>7253</v>
      </c>
      <c r="AI15" s="9">
        <v>7467</v>
      </c>
      <c r="AJ15" s="9">
        <v>7680</v>
      </c>
      <c r="AK15" s="9">
        <v>7893</v>
      </c>
      <c r="AL15" s="9">
        <v>8107</v>
      </c>
      <c r="AM15" s="9">
        <v>8320</v>
      </c>
      <c r="AN15" s="9">
        <v>8533</v>
      </c>
    </row>
    <row r="16" spans="1:40">
      <c r="A16" s="6">
        <v>7.0000000000000007E-2</v>
      </c>
      <c r="B16" s="13">
        <v>470</v>
      </c>
      <c r="C16" s="13">
        <v>705</v>
      </c>
      <c r="D16" s="13">
        <v>940</v>
      </c>
      <c r="E16" s="13">
        <v>1175</v>
      </c>
      <c r="F16" s="13">
        <v>1510</v>
      </c>
      <c r="G16" s="13">
        <v>1645</v>
      </c>
      <c r="H16" s="13">
        <v>1880</v>
      </c>
      <c r="I16" s="13">
        <v>2115</v>
      </c>
      <c r="J16" s="13">
        <v>2350</v>
      </c>
      <c r="K16" s="14">
        <v>2585</v>
      </c>
      <c r="L16" s="14">
        <v>2820</v>
      </c>
      <c r="M16" s="9">
        <v>3055</v>
      </c>
      <c r="N16" s="9">
        <v>3289</v>
      </c>
      <c r="O16" s="9">
        <v>3524</v>
      </c>
      <c r="P16" s="9">
        <v>3759</v>
      </c>
      <c r="Q16" s="9">
        <v>3994</v>
      </c>
      <c r="R16" s="9">
        <v>4229</v>
      </c>
      <c r="S16" s="9">
        <v>4464</v>
      </c>
      <c r="T16" s="9">
        <v>4699</v>
      </c>
      <c r="U16" s="9">
        <v>4934</v>
      </c>
      <c r="V16" s="9">
        <v>5169</v>
      </c>
      <c r="W16" s="9">
        <v>5404</v>
      </c>
      <c r="X16" s="9">
        <v>5639</v>
      </c>
      <c r="Y16" s="9">
        <v>5874</v>
      </c>
      <c r="Z16" s="9">
        <v>6109</v>
      </c>
      <c r="AA16" s="9">
        <v>6344</v>
      </c>
      <c r="AB16" s="9">
        <v>6579</v>
      </c>
      <c r="AC16" s="9">
        <v>6814</v>
      </c>
      <c r="AD16" s="9">
        <v>7049</v>
      </c>
      <c r="AE16" s="9">
        <v>7284</v>
      </c>
      <c r="AF16" s="9">
        <v>7519</v>
      </c>
      <c r="AG16" s="9">
        <v>7754</v>
      </c>
      <c r="AH16" s="9">
        <v>7989</v>
      </c>
      <c r="AI16" s="9">
        <v>8224</v>
      </c>
      <c r="AJ16" s="9">
        <v>8459</v>
      </c>
      <c r="AK16" s="9">
        <v>8694</v>
      </c>
      <c r="AL16" s="9">
        <v>8929</v>
      </c>
      <c r="AM16" s="9">
        <v>9164</v>
      </c>
      <c r="AN16" s="9">
        <v>9398</v>
      </c>
    </row>
    <row r="17" spans="1:40">
      <c r="A17" s="6">
        <v>0.06</v>
      </c>
      <c r="B17" s="13">
        <v>524</v>
      </c>
      <c r="C17" s="13">
        <v>785</v>
      </c>
      <c r="D17" s="13">
        <v>1047</v>
      </c>
      <c r="E17" s="13">
        <v>1309</v>
      </c>
      <c r="F17" s="13">
        <v>1571</v>
      </c>
      <c r="G17" s="13">
        <v>1833</v>
      </c>
      <c r="H17" s="13">
        <v>2094</v>
      </c>
      <c r="I17" s="13">
        <v>2356</v>
      </c>
      <c r="J17" s="13">
        <v>2618</v>
      </c>
      <c r="K17" s="14">
        <v>2880</v>
      </c>
      <c r="L17" s="9">
        <v>3142</v>
      </c>
      <c r="M17" s="8">
        <v>3403</v>
      </c>
      <c r="N17" s="9">
        <v>3665</v>
      </c>
      <c r="O17" s="9">
        <v>3927</v>
      </c>
      <c r="P17" s="8">
        <v>4189</v>
      </c>
      <c r="Q17" s="9">
        <v>4451</v>
      </c>
      <c r="R17" s="9">
        <v>4712</v>
      </c>
      <c r="S17" s="8">
        <v>4974</v>
      </c>
      <c r="T17" s="9">
        <v>5236</v>
      </c>
      <c r="U17" s="8">
        <v>5498</v>
      </c>
      <c r="V17" s="9">
        <v>5760</v>
      </c>
      <c r="W17" s="8">
        <v>6021</v>
      </c>
      <c r="X17" s="9">
        <v>6283</v>
      </c>
      <c r="Y17" s="8">
        <v>6545</v>
      </c>
      <c r="Z17" s="9">
        <v>6807</v>
      </c>
      <c r="AA17" s="8">
        <v>7069</v>
      </c>
      <c r="AB17" s="9">
        <v>7330</v>
      </c>
      <c r="AC17" s="8">
        <v>7592</v>
      </c>
      <c r="AD17" s="9">
        <v>7854</v>
      </c>
      <c r="AE17" s="8">
        <v>8116</v>
      </c>
      <c r="AF17" s="9">
        <v>8378</v>
      </c>
      <c r="AG17" s="8">
        <v>8640</v>
      </c>
      <c r="AH17" s="9">
        <v>8901</v>
      </c>
      <c r="AI17" s="8">
        <v>9163</v>
      </c>
      <c r="AJ17" s="9">
        <v>9425</v>
      </c>
      <c r="AK17" s="8">
        <v>9687</v>
      </c>
      <c r="AL17" s="9">
        <v>9949</v>
      </c>
      <c r="AM17" s="8">
        <v>10210</v>
      </c>
      <c r="AN17" s="9">
        <v>10472</v>
      </c>
    </row>
    <row r="18" spans="1:40">
      <c r="A18" s="6">
        <v>0.05</v>
      </c>
      <c r="B18" s="13">
        <v>593</v>
      </c>
      <c r="C18" s="13">
        <v>889</v>
      </c>
      <c r="D18" s="13">
        <v>1185</v>
      </c>
      <c r="E18" s="13">
        <v>1482</v>
      </c>
      <c r="F18" s="13">
        <v>1778</v>
      </c>
      <c r="G18" s="13">
        <v>2074</v>
      </c>
      <c r="H18" s="13">
        <v>2371</v>
      </c>
      <c r="I18" s="13">
        <v>2667</v>
      </c>
      <c r="J18" s="13">
        <v>2963</v>
      </c>
      <c r="K18" s="9">
        <v>3260</v>
      </c>
      <c r="L18" s="9">
        <v>3556</v>
      </c>
      <c r="M18" s="9">
        <v>3852</v>
      </c>
      <c r="N18" s="9">
        <v>4149</v>
      </c>
      <c r="O18" s="9">
        <v>4445</v>
      </c>
      <c r="P18" s="9">
        <v>4742</v>
      </c>
      <c r="Q18" s="9">
        <v>5038</v>
      </c>
      <c r="R18" s="9">
        <v>5334</v>
      </c>
      <c r="S18" s="9">
        <v>5630</v>
      </c>
      <c r="T18" s="9">
        <v>5927</v>
      </c>
      <c r="U18" s="9">
        <v>6224</v>
      </c>
      <c r="V18" s="9">
        <v>6521</v>
      </c>
      <c r="W18" s="9">
        <v>6816</v>
      </c>
      <c r="X18" s="9">
        <v>7113</v>
      </c>
      <c r="Y18" s="9">
        <v>7409</v>
      </c>
      <c r="Z18" s="9">
        <v>7705</v>
      </c>
      <c r="AA18" s="9">
        <v>8001</v>
      </c>
      <c r="AB18" s="9">
        <v>8297</v>
      </c>
      <c r="AC18" s="9">
        <v>8594</v>
      </c>
      <c r="AD18" s="9">
        <v>8890</v>
      </c>
      <c r="AE18" s="9">
        <v>9186</v>
      </c>
      <c r="AF18" s="9">
        <v>9483</v>
      </c>
      <c r="AG18" s="9">
        <v>9779</v>
      </c>
      <c r="AH18" s="9">
        <v>10075</v>
      </c>
      <c r="AI18" s="9">
        <v>10372</v>
      </c>
      <c r="AJ18" s="9">
        <v>10668</v>
      </c>
      <c r="AK18" s="9">
        <v>10966</v>
      </c>
      <c r="AL18" s="9">
        <v>11260</v>
      </c>
      <c r="AM18" s="9">
        <v>11557</v>
      </c>
      <c r="AN18" s="9">
        <v>11853</v>
      </c>
    </row>
    <row r="19" spans="1:40">
      <c r="A19" s="6">
        <v>0.04</v>
      </c>
      <c r="B19" s="13">
        <v>686</v>
      </c>
      <c r="C19" s="13">
        <v>1029</v>
      </c>
      <c r="D19" s="13">
        <v>1372</v>
      </c>
      <c r="E19" s="13">
        <v>1716</v>
      </c>
      <c r="F19" s="13">
        <v>2059</v>
      </c>
      <c r="G19" s="13">
        <v>2402</v>
      </c>
      <c r="H19" s="13">
        <v>2745</v>
      </c>
      <c r="I19" s="8">
        <v>3088</v>
      </c>
      <c r="J19" s="8">
        <v>3431</v>
      </c>
      <c r="K19" s="9">
        <v>3774</v>
      </c>
      <c r="L19" s="9">
        <v>4117</v>
      </c>
      <c r="M19" s="9">
        <v>4460</v>
      </c>
      <c r="N19" s="9">
        <v>4804</v>
      </c>
      <c r="O19" s="9">
        <v>5147</v>
      </c>
      <c r="P19" s="9">
        <v>5490</v>
      </c>
      <c r="Q19" s="9">
        <v>5833</v>
      </c>
      <c r="R19" s="9">
        <v>6176</v>
      </c>
      <c r="S19" s="9">
        <v>6519</v>
      </c>
      <c r="T19" s="9">
        <v>6862</v>
      </c>
      <c r="U19" s="9">
        <v>7205</v>
      </c>
      <c r="V19" s="9">
        <v>7549</v>
      </c>
      <c r="W19" s="9">
        <v>7892</v>
      </c>
      <c r="X19" s="9">
        <v>8235</v>
      </c>
      <c r="Y19" s="9">
        <v>8578</v>
      </c>
      <c r="Z19" s="9">
        <v>8921</v>
      </c>
      <c r="AA19" s="9">
        <v>9264</v>
      </c>
      <c r="AB19" s="9">
        <v>9607</v>
      </c>
      <c r="AC19" s="9">
        <v>9950</v>
      </c>
      <c r="AD19" s="9">
        <v>10293</v>
      </c>
      <c r="AE19" s="9">
        <v>10637</v>
      </c>
      <c r="AF19" s="9">
        <v>10980</v>
      </c>
      <c r="AG19" s="9">
        <v>11323</v>
      </c>
      <c r="AH19" s="9">
        <v>11666</v>
      </c>
      <c r="AI19" s="9">
        <v>12009</v>
      </c>
      <c r="AJ19" s="9">
        <v>12352</v>
      </c>
      <c r="AK19" s="9">
        <v>12695</v>
      </c>
      <c r="AL19" s="9">
        <v>13038</v>
      </c>
      <c r="AM19" s="9">
        <v>13381</v>
      </c>
      <c r="AN19" s="9">
        <v>13725</v>
      </c>
    </row>
    <row r="20" spans="1:40">
      <c r="A20" s="6">
        <v>0.03</v>
      </c>
      <c r="B20" s="13">
        <v>823</v>
      </c>
      <c r="C20" s="13">
        <v>1235</v>
      </c>
      <c r="D20" s="13">
        <v>1647</v>
      </c>
      <c r="E20" s="13">
        <v>2058</v>
      </c>
      <c r="F20" s="13">
        <v>2470</v>
      </c>
      <c r="G20" s="13">
        <v>2882</v>
      </c>
      <c r="H20" s="8">
        <v>3293</v>
      </c>
      <c r="I20" s="8">
        <v>3705</v>
      </c>
      <c r="J20" s="8">
        <v>4117</v>
      </c>
      <c r="K20" s="9">
        <v>4528</v>
      </c>
      <c r="L20" s="9">
        <v>4940</v>
      </c>
      <c r="M20" s="9">
        <v>5352</v>
      </c>
      <c r="N20" s="9">
        <v>5763</v>
      </c>
      <c r="O20" s="9">
        <v>6175</v>
      </c>
      <c r="P20" s="9">
        <v>6587</v>
      </c>
      <c r="Q20" s="9">
        <v>6998</v>
      </c>
      <c r="R20" s="9">
        <v>7410</v>
      </c>
      <c r="S20" s="9">
        <v>7821</v>
      </c>
      <c r="T20" s="9">
        <v>8233</v>
      </c>
      <c r="U20" s="9">
        <v>8645</v>
      </c>
      <c r="V20" s="9">
        <v>9056</v>
      </c>
      <c r="W20" s="9">
        <v>9468</v>
      </c>
      <c r="X20" s="9">
        <v>9880</v>
      </c>
      <c r="Y20" s="9">
        <v>10291</v>
      </c>
      <c r="Z20" s="9">
        <v>10703</v>
      </c>
      <c r="AA20" s="9">
        <v>11115</v>
      </c>
      <c r="AB20" s="9">
        <v>11526</v>
      </c>
      <c r="AC20" s="9">
        <v>11938</v>
      </c>
      <c r="AD20" s="9">
        <v>12350</v>
      </c>
      <c r="AE20" s="9">
        <v>12762</v>
      </c>
      <c r="AF20" s="9">
        <v>13174</v>
      </c>
      <c r="AG20" s="9">
        <v>13586</v>
      </c>
      <c r="AH20" s="9">
        <v>13997</v>
      </c>
      <c r="AI20" s="9">
        <v>14409</v>
      </c>
      <c r="AJ20" s="9">
        <v>14821</v>
      </c>
      <c r="AK20" s="9">
        <v>15232</v>
      </c>
      <c r="AL20" s="9">
        <v>15644</v>
      </c>
      <c r="AM20" s="9">
        <v>16056</v>
      </c>
      <c r="AN20" s="9">
        <v>16467</v>
      </c>
    </row>
    <row r="21" spans="1:40">
      <c r="A21" s="6">
        <v>0.02</v>
      </c>
      <c r="B21" s="13">
        <v>1053</v>
      </c>
      <c r="C21" s="13">
        <v>1580</v>
      </c>
      <c r="D21" s="13">
        <v>2107</v>
      </c>
      <c r="E21" s="13">
        <v>2633</v>
      </c>
      <c r="F21" s="8">
        <v>3160</v>
      </c>
      <c r="G21" s="8">
        <v>3687</v>
      </c>
      <c r="H21" s="8">
        <v>4213</v>
      </c>
      <c r="I21" s="8">
        <v>4740</v>
      </c>
      <c r="J21" s="8">
        <v>5267</v>
      </c>
      <c r="K21" s="9">
        <v>5793</v>
      </c>
      <c r="L21" s="9">
        <v>6320</v>
      </c>
      <c r="M21" s="9">
        <v>6847</v>
      </c>
      <c r="N21" s="9">
        <v>7373</v>
      </c>
      <c r="O21" s="9">
        <v>7900</v>
      </c>
      <c r="P21" s="9">
        <v>8437</v>
      </c>
      <c r="Q21" s="9">
        <v>8953</v>
      </c>
      <c r="R21" s="9">
        <v>9480</v>
      </c>
      <c r="S21" s="9">
        <v>10006</v>
      </c>
      <c r="T21" s="9">
        <v>10533</v>
      </c>
      <c r="U21" s="9">
        <v>11060</v>
      </c>
      <c r="V21" s="9">
        <v>11586</v>
      </c>
      <c r="W21" s="9">
        <v>12113</v>
      </c>
      <c r="X21" s="9">
        <v>12640</v>
      </c>
      <c r="Y21" s="9">
        <v>13166</v>
      </c>
      <c r="Z21" s="9">
        <v>13693</v>
      </c>
      <c r="AA21" s="9">
        <v>14220</v>
      </c>
      <c r="AB21" s="9">
        <v>14746</v>
      </c>
      <c r="AC21" s="9">
        <v>15273</v>
      </c>
      <c r="AD21" s="9">
        <v>15800</v>
      </c>
      <c r="AE21" s="9">
        <v>16326</v>
      </c>
      <c r="AF21" s="9">
        <v>16853</v>
      </c>
      <c r="AG21" s="9">
        <v>17380</v>
      </c>
      <c r="AH21" s="9">
        <v>17906</v>
      </c>
      <c r="AI21" s="9">
        <v>18433</v>
      </c>
      <c r="AJ21" s="9">
        <v>18960</v>
      </c>
      <c r="AK21" s="9">
        <v>19486</v>
      </c>
      <c r="AL21" s="9">
        <v>20013</v>
      </c>
      <c r="AM21" s="9">
        <v>20540</v>
      </c>
      <c r="AN21" s="9">
        <v>21066</v>
      </c>
    </row>
    <row r="22" spans="1:40">
      <c r="A22" s="6">
        <v>0.01</v>
      </c>
      <c r="B22" s="13">
        <v>1572</v>
      </c>
      <c r="C22" s="13">
        <v>2359</v>
      </c>
      <c r="D22" s="8">
        <v>3145</v>
      </c>
      <c r="E22" s="8">
        <v>3931</v>
      </c>
      <c r="F22" s="8">
        <v>4717</v>
      </c>
      <c r="G22" s="8">
        <v>5504</v>
      </c>
      <c r="H22" s="8">
        <v>6290</v>
      </c>
      <c r="I22" s="8">
        <v>7076</v>
      </c>
      <c r="J22" s="8">
        <v>7862</v>
      </c>
      <c r="K22" s="9">
        <v>8649</v>
      </c>
      <c r="L22" s="9">
        <v>9435</v>
      </c>
      <c r="M22" s="9">
        <v>10221</v>
      </c>
      <c r="N22" s="9">
        <v>11007</v>
      </c>
      <c r="O22" s="9">
        <v>11793</v>
      </c>
      <c r="P22" s="9">
        <v>12580</v>
      </c>
      <c r="Q22" s="9">
        <v>13366</v>
      </c>
      <c r="R22" s="9">
        <v>14152</v>
      </c>
      <c r="S22" s="9">
        <v>14938</v>
      </c>
      <c r="T22" s="9">
        <v>15724</v>
      </c>
      <c r="U22" s="9">
        <v>16510</v>
      </c>
      <c r="V22" s="9">
        <v>17297</v>
      </c>
      <c r="W22" s="9">
        <v>18083</v>
      </c>
      <c r="X22" s="9">
        <v>18869</v>
      </c>
      <c r="Y22" s="9">
        <v>19655</v>
      </c>
      <c r="Z22" s="9">
        <v>20441</v>
      </c>
      <c r="AA22" s="9">
        <v>21228</v>
      </c>
      <c r="AB22" s="9">
        <v>22014</v>
      </c>
      <c r="AC22" s="9">
        <v>22801</v>
      </c>
      <c r="AD22" s="9">
        <v>23587</v>
      </c>
      <c r="AE22" s="9">
        <v>24373</v>
      </c>
      <c r="AF22" s="9">
        <v>25159</v>
      </c>
      <c r="AG22" s="9">
        <v>25945</v>
      </c>
      <c r="AH22" s="9">
        <v>26731</v>
      </c>
      <c r="AI22" s="9">
        <v>27518</v>
      </c>
      <c r="AJ22" s="9">
        <v>28304</v>
      </c>
      <c r="AK22" s="9">
        <v>29090</v>
      </c>
      <c r="AL22" s="9">
        <v>29876</v>
      </c>
      <c r="AM22" s="9">
        <v>30662</v>
      </c>
      <c r="AN22" s="9">
        <v>31449</v>
      </c>
    </row>
    <row r="23" spans="1:40" ht="18.75">
      <c r="A23" s="19" t="s">
        <v>15</v>
      </c>
      <c r="B23" s="19"/>
      <c r="C23" s="19"/>
      <c r="D23" s="19"/>
      <c r="E23" s="19"/>
      <c r="F23" s="19"/>
      <c r="G23" s="19"/>
      <c r="H23" s="19"/>
      <c r="I23" s="19"/>
      <c r="J23" s="19"/>
      <c r="K23" s="19"/>
      <c r="L23" s="19"/>
    </row>
    <row r="24" spans="1:40" ht="18.75">
      <c r="A24" s="25" t="s">
        <v>17</v>
      </c>
      <c r="B24" s="25"/>
      <c r="C24" s="25"/>
      <c r="D24" s="25"/>
      <c r="E24" s="25"/>
      <c r="F24" s="25"/>
      <c r="G24" s="25"/>
      <c r="H24" s="25"/>
      <c r="I24" s="25"/>
      <c r="J24" s="25"/>
      <c r="K24" s="25"/>
      <c r="L24" s="25"/>
    </row>
    <row r="26" spans="1:40" ht="23.25">
      <c r="A26" s="10" t="s">
        <v>3</v>
      </c>
    </row>
    <row r="27" spans="1:40" ht="39" customHeight="1">
      <c r="A27" s="2"/>
      <c r="B27" s="7">
        <v>200</v>
      </c>
      <c r="C27" s="7">
        <v>300</v>
      </c>
      <c r="D27" s="7">
        <v>400</v>
      </c>
      <c r="E27" s="7">
        <v>500</v>
      </c>
      <c r="F27" s="7">
        <v>600</v>
      </c>
      <c r="G27" s="7">
        <v>700</v>
      </c>
      <c r="H27" s="7">
        <v>800</v>
      </c>
      <c r="I27" s="7">
        <v>900</v>
      </c>
      <c r="J27" s="7">
        <v>1000</v>
      </c>
      <c r="K27" s="7">
        <v>1100</v>
      </c>
      <c r="L27" s="7">
        <v>1200</v>
      </c>
      <c r="M27" s="7">
        <v>1300</v>
      </c>
      <c r="N27" s="7">
        <v>1400</v>
      </c>
      <c r="O27" s="7">
        <v>1500</v>
      </c>
      <c r="P27" s="7">
        <v>1600</v>
      </c>
      <c r="Q27" s="7">
        <v>1700</v>
      </c>
      <c r="R27" s="7">
        <v>1800</v>
      </c>
      <c r="S27" s="7">
        <v>1900</v>
      </c>
      <c r="T27" s="7">
        <v>2000</v>
      </c>
      <c r="U27" s="7">
        <v>2100</v>
      </c>
      <c r="V27" s="7">
        <v>2200</v>
      </c>
      <c r="W27" s="7">
        <v>2300</v>
      </c>
      <c r="X27" s="7">
        <v>2400</v>
      </c>
      <c r="Y27" s="7">
        <v>2500</v>
      </c>
      <c r="Z27" s="7">
        <v>2600</v>
      </c>
      <c r="AA27" s="7">
        <v>2700</v>
      </c>
      <c r="AB27" s="7">
        <v>2800</v>
      </c>
      <c r="AC27" s="7">
        <v>2900</v>
      </c>
      <c r="AD27" s="7">
        <v>3000</v>
      </c>
      <c r="AE27" s="7">
        <v>3100</v>
      </c>
      <c r="AF27" s="7">
        <v>3200</v>
      </c>
      <c r="AG27" s="7">
        <v>3300</v>
      </c>
      <c r="AH27" s="7">
        <v>3400</v>
      </c>
      <c r="AI27" s="7">
        <v>3500</v>
      </c>
      <c r="AJ27" s="7">
        <v>3600</v>
      </c>
      <c r="AK27" s="7">
        <v>3700</v>
      </c>
      <c r="AL27" s="7">
        <v>3800</v>
      </c>
      <c r="AM27" s="7">
        <v>3900</v>
      </c>
      <c r="AN27" s="7">
        <v>4000</v>
      </c>
    </row>
    <row r="28" spans="1:40">
      <c r="A28" s="6">
        <v>1</v>
      </c>
      <c r="B28" s="13">
        <v>200</v>
      </c>
      <c r="C28" s="13">
        <v>300</v>
      </c>
      <c r="D28" s="13">
        <v>400</v>
      </c>
      <c r="E28" s="13">
        <v>500</v>
      </c>
      <c r="F28" s="13">
        <v>600</v>
      </c>
      <c r="G28" s="13">
        <v>700</v>
      </c>
      <c r="H28" s="13">
        <v>800</v>
      </c>
      <c r="I28" s="13">
        <v>900</v>
      </c>
      <c r="J28" s="13">
        <v>1000</v>
      </c>
      <c r="K28" s="13">
        <v>1100</v>
      </c>
      <c r="L28" s="13">
        <v>1200</v>
      </c>
      <c r="M28" s="13">
        <v>1300</v>
      </c>
      <c r="N28" s="13">
        <v>1400</v>
      </c>
      <c r="O28" s="13">
        <v>1500</v>
      </c>
      <c r="P28" s="13">
        <v>1600</v>
      </c>
      <c r="Q28" s="13">
        <v>1700</v>
      </c>
      <c r="R28" s="13">
        <v>1800</v>
      </c>
      <c r="S28" s="13">
        <v>1900</v>
      </c>
      <c r="T28" s="13">
        <v>2000</v>
      </c>
      <c r="U28" s="13">
        <v>2100</v>
      </c>
      <c r="V28" s="13">
        <v>2200</v>
      </c>
      <c r="W28" s="13">
        <v>2300</v>
      </c>
      <c r="X28" s="13">
        <v>2400</v>
      </c>
      <c r="Y28" s="13">
        <v>2500</v>
      </c>
      <c r="Z28" s="13">
        <v>2600</v>
      </c>
      <c r="AA28" s="13">
        <v>2700</v>
      </c>
      <c r="AB28" s="13">
        <v>2800</v>
      </c>
      <c r="AC28" s="13">
        <v>2900</v>
      </c>
      <c r="AD28" s="13">
        <v>3000</v>
      </c>
      <c r="AE28" s="8">
        <v>3100</v>
      </c>
      <c r="AF28" s="8">
        <v>3200</v>
      </c>
      <c r="AG28" s="8">
        <v>3300</v>
      </c>
      <c r="AH28" s="8">
        <v>3400</v>
      </c>
      <c r="AI28" s="8">
        <v>3500</v>
      </c>
      <c r="AJ28" s="8">
        <v>3600</v>
      </c>
      <c r="AK28" s="8">
        <v>3700</v>
      </c>
      <c r="AL28" s="8">
        <v>3800</v>
      </c>
      <c r="AM28" s="8">
        <v>3900</v>
      </c>
      <c r="AN28" s="8">
        <v>4000</v>
      </c>
    </row>
    <row r="29" spans="1:40">
      <c r="A29" s="6">
        <v>0.9</v>
      </c>
      <c r="B29" s="13">
        <v>200</v>
      </c>
      <c r="C29" s="13">
        <v>300</v>
      </c>
      <c r="D29" s="13">
        <v>400</v>
      </c>
      <c r="E29" s="13">
        <v>500</v>
      </c>
      <c r="F29" s="13">
        <v>600</v>
      </c>
      <c r="G29" s="13">
        <v>700</v>
      </c>
      <c r="H29" s="13">
        <v>800</v>
      </c>
      <c r="I29" s="13">
        <v>900</v>
      </c>
      <c r="J29" s="13">
        <v>1000</v>
      </c>
      <c r="K29" s="13">
        <v>1100</v>
      </c>
      <c r="L29" s="13">
        <v>1200</v>
      </c>
      <c r="M29" s="13">
        <v>1300</v>
      </c>
      <c r="N29" s="13">
        <v>1400</v>
      </c>
      <c r="O29" s="13">
        <v>1500</v>
      </c>
      <c r="P29" s="13">
        <v>1600</v>
      </c>
      <c r="Q29" s="13">
        <v>1700</v>
      </c>
      <c r="R29" s="13">
        <v>1800</v>
      </c>
      <c r="S29" s="13">
        <v>1900</v>
      </c>
      <c r="T29" s="13">
        <v>2000</v>
      </c>
      <c r="U29" s="13">
        <v>2100</v>
      </c>
      <c r="V29" s="13">
        <v>2200</v>
      </c>
      <c r="W29" s="13">
        <v>2300</v>
      </c>
      <c r="X29" s="13">
        <v>2400</v>
      </c>
      <c r="Y29" s="13">
        <v>2500</v>
      </c>
      <c r="Z29" s="13">
        <v>2600</v>
      </c>
      <c r="AA29" s="13">
        <v>2700</v>
      </c>
      <c r="AB29" s="13">
        <v>2800</v>
      </c>
      <c r="AC29" s="13">
        <v>2900</v>
      </c>
      <c r="AD29" s="13">
        <v>3000</v>
      </c>
      <c r="AE29" s="8">
        <v>3100</v>
      </c>
      <c r="AF29" s="8">
        <v>3200</v>
      </c>
      <c r="AG29" s="8">
        <v>3300</v>
      </c>
      <c r="AH29" s="8">
        <v>3400</v>
      </c>
      <c r="AI29" s="8">
        <v>3500</v>
      </c>
      <c r="AJ29" s="8">
        <v>3600</v>
      </c>
      <c r="AK29" s="8">
        <v>3700</v>
      </c>
      <c r="AL29" s="8">
        <v>3800</v>
      </c>
      <c r="AM29" s="8">
        <v>3900</v>
      </c>
      <c r="AN29" s="8">
        <v>4000</v>
      </c>
    </row>
    <row r="30" spans="1:40">
      <c r="A30" s="6">
        <v>0.8</v>
      </c>
      <c r="B30" s="13">
        <v>200</v>
      </c>
      <c r="C30" s="13">
        <v>300</v>
      </c>
      <c r="D30" s="13">
        <v>400</v>
      </c>
      <c r="E30" s="13">
        <v>500</v>
      </c>
      <c r="F30" s="13">
        <v>600</v>
      </c>
      <c r="G30" s="13">
        <v>700</v>
      </c>
      <c r="H30" s="13">
        <v>800</v>
      </c>
      <c r="I30" s="13">
        <v>900</v>
      </c>
      <c r="J30" s="13">
        <v>1000</v>
      </c>
      <c r="K30" s="13">
        <v>1100</v>
      </c>
      <c r="L30" s="13">
        <v>1200</v>
      </c>
      <c r="M30" s="13">
        <v>1300</v>
      </c>
      <c r="N30" s="13">
        <v>1400</v>
      </c>
      <c r="O30" s="13">
        <v>1500</v>
      </c>
      <c r="P30" s="13">
        <v>1600</v>
      </c>
      <c r="Q30" s="13">
        <v>1700</v>
      </c>
      <c r="R30" s="13">
        <v>1800</v>
      </c>
      <c r="S30" s="13">
        <v>1900</v>
      </c>
      <c r="T30" s="13">
        <v>2000</v>
      </c>
      <c r="U30" s="13">
        <v>2100</v>
      </c>
      <c r="V30" s="13">
        <v>2200</v>
      </c>
      <c r="W30" s="13">
        <v>2300</v>
      </c>
      <c r="X30" s="13">
        <v>2400</v>
      </c>
      <c r="Y30" s="13">
        <v>2500</v>
      </c>
      <c r="Z30" s="13">
        <v>2600</v>
      </c>
      <c r="AA30" s="13">
        <v>2700</v>
      </c>
      <c r="AB30" s="13">
        <v>2800</v>
      </c>
      <c r="AC30" s="13">
        <v>2900</v>
      </c>
      <c r="AD30" s="13">
        <v>3000</v>
      </c>
      <c r="AE30" s="8">
        <v>3100</v>
      </c>
      <c r="AF30" s="8">
        <v>3200</v>
      </c>
      <c r="AG30" s="8">
        <v>3300</v>
      </c>
      <c r="AH30" s="8">
        <v>3400</v>
      </c>
      <c r="AI30" s="8">
        <v>3500</v>
      </c>
      <c r="AJ30" s="8">
        <v>3600</v>
      </c>
      <c r="AK30" s="8">
        <v>3700</v>
      </c>
      <c r="AL30" s="8">
        <v>3800</v>
      </c>
      <c r="AM30" s="8">
        <v>3900</v>
      </c>
      <c r="AN30" s="8">
        <v>4000</v>
      </c>
    </row>
    <row r="31" spans="1:40">
      <c r="A31" s="6">
        <v>0.78539999999999999</v>
      </c>
      <c r="B31" s="13">
        <v>200</v>
      </c>
      <c r="C31" s="13">
        <v>300</v>
      </c>
      <c r="D31" s="13">
        <v>400</v>
      </c>
      <c r="E31" s="13">
        <v>500</v>
      </c>
      <c r="F31" s="13">
        <v>600</v>
      </c>
      <c r="G31" s="13">
        <v>700</v>
      </c>
      <c r="H31" s="13">
        <v>800</v>
      </c>
      <c r="I31" s="13">
        <v>900</v>
      </c>
      <c r="J31" s="13">
        <v>1000</v>
      </c>
      <c r="K31" s="13">
        <v>1100</v>
      </c>
      <c r="L31" s="13">
        <v>1200</v>
      </c>
      <c r="M31" s="13">
        <v>1300</v>
      </c>
      <c r="N31" s="13">
        <v>1400</v>
      </c>
      <c r="O31" s="13">
        <v>1500</v>
      </c>
      <c r="P31" s="13">
        <v>1600</v>
      </c>
      <c r="Q31" s="13">
        <v>1700</v>
      </c>
      <c r="R31" s="13">
        <v>1800</v>
      </c>
      <c r="S31" s="13">
        <v>1900</v>
      </c>
      <c r="T31" s="13">
        <v>2000</v>
      </c>
      <c r="U31" s="13">
        <v>2100</v>
      </c>
      <c r="V31" s="13">
        <v>2200</v>
      </c>
      <c r="W31" s="13">
        <v>2300</v>
      </c>
      <c r="X31" s="13">
        <v>2400</v>
      </c>
      <c r="Y31" s="13">
        <v>2500</v>
      </c>
      <c r="Z31" s="13">
        <v>2600</v>
      </c>
      <c r="AA31" s="13">
        <v>2700</v>
      </c>
      <c r="AB31" s="13">
        <v>2800</v>
      </c>
      <c r="AC31" s="13">
        <v>2900</v>
      </c>
      <c r="AD31" s="13">
        <v>3000</v>
      </c>
      <c r="AE31" s="8">
        <v>3100</v>
      </c>
      <c r="AF31" s="8">
        <v>3200</v>
      </c>
      <c r="AG31" s="8">
        <v>3300</v>
      </c>
      <c r="AH31" s="8">
        <v>3400</v>
      </c>
      <c r="AI31" s="8">
        <v>3500</v>
      </c>
      <c r="AJ31" s="8">
        <v>3600</v>
      </c>
      <c r="AK31" s="8">
        <v>3700</v>
      </c>
      <c r="AL31" s="8">
        <v>3800</v>
      </c>
      <c r="AM31" s="8">
        <v>3900</v>
      </c>
      <c r="AN31" s="8">
        <v>4000</v>
      </c>
    </row>
    <row r="32" spans="1:40">
      <c r="A32" s="6">
        <v>0.7</v>
      </c>
      <c r="B32" s="13">
        <f>B7+200</f>
        <v>212</v>
      </c>
      <c r="C32" s="13">
        <f>C7+300</f>
        <v>318</v>
      </c>
      <c r="D32" s="13">
        <f>D7+400</f>
        <v>424</v>
      </c>
      <c r="E32" s="13">
        <f>E7+500</f>
        <v>530</v>
      </c>
      <c r="F32" s="13">
        <f>F7+600</f>
        <v>636</v>
      </c>
      <c r="G32" s="13">
        <f>G7+700</f>
        <v>741</v>
      </c>
      <c r="H32" s="13">
        <f>H7+800</f>
        <v>847</v>
      </c>
      <c r="I32" s="13">
        <f>I7+900</f>
        <v>953</v>
      </c>
      <c r="J32" s="13">
        <f>J7+1000</f>
        <v>1059</v>
      </c>
      <c r="K32" s="14">
        <f>K7+1100</f>
        <v>1165</v>
      </c>
      <c r="L32" s="14">
        <f>L7+1200</f>
        <v>1271</v>
      </c>
      <c r="M32" s="14">
        <f>M7+1300</f>
        <v>1377</v>
      </c>
      <c r="N32" s="14">
        <f>N7+1400</f>
        <v>1483</v>
      </c>
      <c r="O32" s="14">
        <f>O7+1500</f>
        <v>1589</v>
      </c>
      <c r="P32" s="14">
        <f>P7+1600</f>
        <v>1695</v>
      </c>
      <c r="Q32" s="14">
        <f>Q7+1700</f>
        <v>1801</v>
      </c>
      <c r="R32" s="14">
        <f>R7+1800</f>
        <v>1907</v>
      </c>
      <c r="S32" s="14">
        <f>S7+1900</f>
        <v>2013</v>
      </c>
      <c r="T32" s="14">
        <f>T7+2000</f>
        <v>2118</v>
      </c>
      <c r="U32" s="14">
        <f>U7+2100</f>
        <v>2224</v>
      </c>
      <c r="V32" s="14">
        <f>V7+2200</f>
        <v>2330</v>
      </c>
      <c r="W32" s="14">
        <f>W7+2300</f>
        <v>2436</v>
      </c>
      <c r="X32" s="14">
        <f>X7+2400</f>
        <v>2542</v>
      </c>
      <c r="Y32" s="14">
        <f>Y7+2500</f>
        <v>2648</v>
      </c>
      <c r="Z32" s="14">
        <f>Z7+2600</f>
        <v>2754</v>
      </c>
      <c r="AA32" s="14">
        <f>AA7+2700</f>
        <v>2860</v>
      </c>
      <c r="AB32" s="14">
        <f>AB7+2800</f>
        <v>2966</v>
      </c>
      <c r="AC32" s="9">
        <f>AC7+2900</f>
        <v>3072</v>
      </c>
      <c r="AD32" s="9">
        <f>AD7+3000</f>
        <v>3178</v>
      </c>
      <c r="AE32" s="9">
        <f>AE7+3100</f>
        <v>3284</v>
      </c>
      <c r="AF32" s="9">
        <f>AF7+3200</f>
        <v>3390</v>
      </c>
      <c r="AG32" s="9">
        <f>AG7+3300</f>
        <v>3496</v>
      </c>
      <c r="AH32" s="9">
        <f>AH7+3400</f>
        <v>3601</v>
      </c>
      <c r="AI32" s="9">
        <f>AI7+3500</f>
        <v>3707</v>
      </c>
      <c r="AJ32" s="9">
        <f>AJ7+3600</f>
        <v>3813</v>
      </c>
      <c r="AK32" s="9">
        <f>AK7+3700</f>
        <v>3919</v>
      </c>
      <c r="AL32" s="9">
        <f>AL7+3800</f>
        <v>4025</v>
      </c>
      <c r="AM32" s="9">
        <f>AM7+3900</f>
        <v>4131</v>
      </c>
      <c r="AN32" s="9">
        <f>AN7+4000</f>
        <v>4237</v>
      </c>
    </row>
    <row r="33" spans="1:40">
      <c r="A33" s="6">
        <v>0.6</v>
      </c>
      <c r="B33" s="13">
        <f t="shared" ref="B33:B46" si="0">B8+200</f>
        <v>230</v>
      </c>
      <c r="C33" s="13">
        <f t="shared" ref="C33:C46" si="1">C8+300</f>
        <v>344</v>
      </c>
      <c r="D33" s="13">
        <f t="shared" ref="D33:D46" si="2">D8+400</f>
        <v>458</v>
      </c>
      <c r="E33" s="13">
        <f t="shared" ref="E33:E47" si="3">E8+500</f>
        <v>572</v>
      </c>
      <c r="F33" s="13">
        <f t="shared" ref="F33:F47" si="4">F8+600</f>
        <v>686</v>
      </c>
      <c r="G33" s="13">
        <f t="shared" ref="G33:G47" si="5">G8+700</f>
        <v>801</v>
      </c>
      <c r="H33" s="13">
        <f t="shared" ref="H33:H47" si="6">H8+800</f>
        <v>915</v>
      </c>
      <c r="I33" s="13">
        <f t="shared" ref="I33:I47" si="7">I8+900</f>
        <v>1030</v>
      </c>
      <c r="J33" s="13">
        <f t="shared" ref="J33:J47" si="8">J8+1000</f>
        <v>1144</v>
      </c>
      <c r="K33" s="14">
        <f t="shared" ref="K33:K47" si="9">K8+1100</f>
        <v>1259</v>
      </c>
      <c r="L33" s="14">
        <f t="shared" ref="L33:L47" si="10">L8+1200</f>
        <v>1373</v>
      </c>
      <c r="M33" s="14">
        <f t="shared" ref="M33:M47" si="11">M8+1300</f>
        <v>1487</v>
      </c>
      <c r="N33" s="14">
        <f t="shared" ref="N33:N47" si="12">N8+1400</f>
        <v>1602</v>
      </c>
      <c r="O33" s="14">
        <f t="shared" ref="O33:O47" si="13">O8+1500</f>
        <v>1716</v>
      </c>
      <c r="P33" s="14">
        <f t="shared" ref="P33:P47" si="14">P8+1600</f>
        <v>1831</v>
      </c>
      <c r="Q33" s="14">
        <f t="shared" ref="Q33:Q47" si="15">Q8+1700</f>
        <v>1945</v>
      </c>
      <c r="R33" s="14">
        <f t="shared" ref="R33:R47" si="16">R8+1800</f>
        <v>2059</v>
      </c>
      <c r="S33" s="14">
        <f t="shared" ref="S33:S47" si="17">S8+1900</f>
        <v>2174</v>
      </c>
      <c r="T33" s="14">
        <f t="shared" ref="T33:T47" si="18">T8+2000</f>
        <v>2288</v>
      </c>
      <c r="U33" s="14">
        <f t="shared" ref="U33:U47" si="19">U8+2100</f>
        <v>2403</v>
      </c>
      <c r="V33" s="14">
        <f t="shared" ref="V33:V47" si="20">V8+2200</f>
        <v>2517</v>
      </c>
      <c r="W33" s="14">
        <f t="shared" ref="W33:W47" si="21">W8+2300</f>
        <v>2631</v>
      </c>
      <c r="X33" s="14">
        <f t="shared" ref="X33:X47" si="22">X8+2400</f>
        <v>2746</v>
      </c>
      <c r="Y33" s="14">
        <f t="shared" ref="Y33:Y47" si="23">Y8+2500</f>
        <v>2860</v>
      </c>
      <c r="Z33" s="14">
        <f t="shared" ref="Z33:Z47" si="24">Z8+2600</f>
        <v>2975</v>
      </c>
      <c r="AA33" s="9">
        <f t="shared" ref="AA33:AA47" si="25">AA8+2700</f>
        <v>3089</v>
      </c>
      <c r="AB33" s="9">
        <f t="shared" ref="AB33:AB47" si="26">AB8+2800</f>
        <v>3203</v>
      </c>
      <c r="AC33" s="9">
        <f t="shared" ref="AC33:AC47" si="27">AC8+2900</f>
        <v>3318</v>
      </c>
      <c r="AD33" s="9">
        <f t="shared" ref="AD33:AD47" si="28">AD8+3000</f>
        <v>3432</v>
      </c>
      <c r="AE33" s="9">
        <f t="shared" ref="AE33:AE47" si="29">AE8+3100</f>
        <v>3547</v>
      </c>
      <c r="AF33" s="9">
        <f t="shared" ref="AF33:AF47" si="30">AF8+3200</f>
        <v>3661</v>
      </c>
      <c r="AG33" s="9">
        <f t="shared" ref="AG33:AG47" si="31">AG8+3300</f>
        <v>3776</v>
      </c>
      <c r="AH33" s="9">
        <f t="shared" ref="AH33:AH47" si="32">AH8+3400</f>
        <v>3890</v>
      </c>
      <c r="AI33" s="9">
        <f t="shared" ref="AI33:AI47" si="33">AI8+3500</f>
        <v>4004</v>
      </c>
      <c r="AJ33" s="9">
        <f t="shared" ref="AJ33:AJ47" si="34">AJ8+3600</f>
        <v>4119</v>
      </c>
      <c r="AK33" s="9">
        <f t="shared" ref="AK33:AK47" si="35">AK8+3700</f>
        <v>4233</v>
      </c>
      <c r="AL33" s="9">
        <f t="shared" ref="AL33:AL47" si="36">AL8+3800</f>
        <v>4348</v>
      </c>
      <c r="AM33" s="9">
        <f t="shared" ref="AM33:AM47" si="37">AM8+3900</f>
        <v>4462</v>
      </c>
      <c r="AN33" s="9">
        <f t="shared" ref="AN33:AN47" si="38">AN8+4000</f>
        <v>4576</v>
      </c>
    </row>
    <row r="34" spans="1:40">
      <c r="A34" s="6">
        <v>0.5</v>
      </c>
      <c r="B34" s="13">
        <f t="shared" si="0"/>
        <v>251</v>
      </c>
      <c r="C34" s="13">
        <f t="shared" si="1"/>
        <v>376</v>
      </c>
      <c r="D34" s="13">
        <f t="shared" si="2"/>
        <v>502</v>
      </c>
      <c r="E34" s="13">
        <f t="shared" si="3"/>
        <v>627</v>
      </c>
      <c r="F34" s="13">
        <f t="shared" si="4"/>
        <v>752</v>
      </c>
      <c r="G34" s="13">
        <f t="shared" si="5"/>
        <v>877</v>
      </c>
      <c r="H34" s="13">
        <f t="shared" si="6"/>
        <v>1003</v>
      </c>
      <c r="I34" s="13">
        <f t="shared" si="7"/>
        <v>1128</v>
      </c>
      <c r="J34" s="13">
        <f t="shared" si="8"/>
        <v>1253</v>
      </c>
      <c r="K34" s="14">
        <f t="shared" si="9"/>
        <v>1379</v>
      </c>
      <c r="L34" s="14">
        <f t="shared" si="10"/>
        <v>1504</v>
      </c>
      <c r="M34" s="14">
        <f t="shared" si="11"/>
        <v>1629</v>
      </c>
      <c r="N34" s="14">
        <f t="shared" si="12"/>
        <v>1755</v>
      </c>
      <c r="O34" s="14">
        <f t="shared" si="13"/>
        <v>1880</v>
      </c>
      <c r="P34" s="14">
        <f t="shared" si="14"/>
        <v>2005</v>
      </c>
      <c r="Q34" s="14">
        <f t="shared" si="15"/>
        <v>2131</v>
      </c>
      <c r="R34" s="14">
        <f t="shared" si="16"/>
        <v>2256</v>
      </c>
      <c r="S34" s="14">
        <f t="shared" si="17"/>
        <v>2381</v>
      </c>
      <c r="T34" s="14">
        <f t="shared" si="18"/>
        <v>2507</v>
      </c>
      <c r="U34" s="14">
        <f t="shared" si="19"/>
        <v>2632</v>
      </c>
      <c r="V34" s="14">
        <f t="shared" si="20"/>
        <v>2757</v>
      </c>
      <c r="W34" s="14">
        <f t="shared" si="21"/>
        <v>2883</v>
      </c>
      <c r="X34" s="9">
        <f t="shared" si="22"/>
        <v>3008</v>
      </c>
      <c r="Y34" s="9">
        <f t="shared" si="23"/>
        <v>3133</v>
      </c>
      <c r="Z34" s="9">
        <f t="shared" si="24"/>
        <v>3259</v>
      </c>
      <c r="AA34" s="9">
        <f t="shared" si="25"/>
        <v>3384</v>
      </c>
      <c r="AB34" s="9">
        <f t="shared" si="26"/>
        <v>3509</v>
      </c>
      <c r="AC34" s="9">
        <f t="shared" si="27"/>
        <v>3635</v>
      </c>
      <c r="AD34" s="9">
        <f t="shared" si="28"/>
        <v>3760</v>
      </c>
      <c r="AE34" s="9">
        <f t="shared" si="29"/>
        <v>3885</v>
      </c>
      <c r="AF34" s="9">
        <f t="shared" si="30"/>
        <v>4011</v>
      </c>
      <c r="AG34" s="9">
        <f t="shared" si="31"/>
        <v>4136</v>
      </c>
      <c r="AH34" s="9">
        <f t="shared" si="32"/>
        <v>4261</v>
      </c>
      <c r="AI34" s="9">
        <f t="shared" si="33"/>
        <v>4387</v>
      </c>
      <c r="AJ34" s="9">
        <f t="shared" si="34"/>
        <v>4512</v>
      </c>
      <c r="AK34" s="9">
        <f t="shared" si="35"/>
        <v>4637</v>
      </c>
      <c r="AL34" s="9">
        <f t="shared" si="36"/>
        <v>4763</v>
      </c>
      <c r="AM34" s="9">
        <f t="shared" si="37"/>
        <v>4888</v>
      </c>
      <c r="AN34" s="9">
        <f t="shared" si="38"/>
        <v>5013</v>
      </c>
    </row>
    <row r="35" spans="1:40">
      <c r="A35" s="6">
        <v>0.4</v>
      </c>
      <c r="B35" s="13">
        <f t="shared" si="0"/>
        <v>280</v>
      </c>
      <c r="C35" s="13">
        <f t="shared" si="1"/>
        <v>420</v>
      </c>
      <c r="D35" s="13">
        <f t="shared" si="2"/>
        <v>560</v>
      </c>
      <c r="E35" s="13">
        <f t="shared" si="3"/>
        <v>701</v>
      </c>
      <c r="F35" s="13">
        <f t="shared" si="4"/>
        <v>841</v>
      </c>
      <c r="G35" s="13">
        <f t="shared" si="5"/>
        <v>981</v>
      </c>
      <c r="H35" s="13">
        <f t="shared" si="6"/>
        <v>1121</v>
      </c>
      <c r="I35" s="13">
        <f t="shared" si="7"/>
        <v>1261</v>
      </c>
      <c r="J35" s="13">
        <f t="shared" si="8"/>
        <v>1401</v>
      </c>
      <c r="K35" s="14">
        <f t="shared" si="9"/>
        <v>1541</v>
      </c>
      <c r="L35" s="14">
        <f t="shared" si="10"/>
        <v>1681</v>
      </c>
      <c r="M35" s="14">
        <f t="shared" si="11"/>
        <v>1822</v>
      </c>
      <c r="N35" s="14">
        <f t="shared" si="12"/>
        <v>1962</v>
      </c>
      <c r="O35" s="14">
        <f t="shared" si="13"/>
        <v>2102</v>
      </c>
      <c r="P35" s="14">
        <f t="shared" si="14"/>
        <v>2242</v>
      </c>
      <c r="Q35" s="14">
        <f t="shared" si="15"/>
        <v>2382</v>
      </c>
      <c r="R35" s="14">
        <f t="shared" si="16"/>
        <v>2522</v>
      </c>
      <c r="S35" s="14">
        <f t="shared" si="17"/>
        <v>2662</v>
      </c>
      <c r="T35" s="14">
        <f t="shared" si="18"/>
        <v>2802</v>
      </c>
      <c r="U35" s="14">
        <f t="shared" si="19"/>
        <v>2943</v>
      </c>
      <c r="V35" s="9">
        <f t="shared" si="20"/>
        <v>3083</v>
      </c>
      <c r="W35" s="9">
        <f t="shared" si="21"/>
        <v>3223</v>
      </c>
      <c r="X35" s="9">
        <f t="shared" si="22"/>
        <v>3363</v>
      </c>
      <c r="Y35" s="9">
        <f t="shared" si="23"/>
        <v>3503</v>
      </c>
      <c r="Z35" s="9">
        <f t="shared" si="24"/>
        <v>3643</v>
      </c>
      <c r="AA35" s="9">
        <f t="shared" si="25"/>
        <v>3783</v>
      </c>
      <c r="AB35" s="9">
        <f t="shared" si="26"/>
        <v>3923</v>
      </c>
      <c r="AC35" s="9">
        <f t="shared" si="27"/>
        <v>4064</v>
      </c>
      <c r="AD35" s="9">
        <f t="shared" si="28"/>
        <v>4204</v>
      </c>
      <c r="AE35" s="9">
        <f t="shared" si="29"/>
        <v>4344</v>
      </c>
      <c r="AF35" s="9">
        <f t="shared" si="30"/>
        <v>4484</v>
      </c>
      <c r="AG35" s="9">
        <f t="shared" si="31"/>
        <v>4624</v>
      </c>
      <c r="AH35" s="9">
        <f t="shared" si="32"/>
        <v>4764</v>
      </c>
      <c r="AI35" s="9">
        <f t="shared" si="33"/>
        <v>4904</v>
      </c>
      <c r="AJ35" s="9">
        <f t="shared" si="34"/>
        <v>5044</v>
      </c>
      <c r="AK35" s="9">
        <f t="shared" si="35"/>
        <v>5185</v>
      </c>
      <c r="AL35" s="9">
        <f t="shared" si="36"/>
        <v>5325</v>
      </c>
      <c r="AM35" s="9">
        <f t="shared" si="37"/>
        <v>5465</v>
      </c>
      <c r="AN35" s="9">
        <f t="shared" si="38"/>
        <v>5605</v>
      </c>
    </row>
    <row r="36" spans="1:40">
      <c r="A36" s="6">
        <v>0.3</v>
      </c>
      <c r="B36" s="13">
        <f t="shared" si="0"/>
        <v>323</v>
      </c>
      <c r="C36" s="13">
        <f t="shared" si="1"/>
        <v>485</v>
      </c>
      <c r="D36" s="13">
        <f t="shared" si="2"/>
        <v>647</v>
      </c>
      <c r="E36" s="13">
        <f t="shared" si="3"/>
        <v>809</v>
      </c>
      <c r="F36" s="13">
        <f t="shared" si="4"/>
        <v>971</v>
      </c>
      <c r="G36" s="13">
        <f t="shared" si="5"/>
        <v>1133</v>
      </c>
      <c r="H36" s="13">
        <f t="shared" si="6"/>
        <v>1294</v>
      </c>
      <c r="I36" s="13">
        <f t="shared" si="7"/>
        <v>1456</v>
      </c>
      <c r="J36" s="13">
        <f t="shared" si="8"/>
        <v>1618</v>
      </c>
      <c r="K36" s="14">
        <f t="shared" si="9"/>
        <v>1780</v>
      </c>
      <c r="L36" s="14">
        <f t="shared" si="10"/>
        <v>1942</v>
      </c>
      <c r="M36" s="14">
        <f t="shared" si="11"/>
        <v>2103</v>
      </c>
      <c r="N36" s="14">
        <f t="shared" si="12"/>
        <v>2265</v>
      </c>
      <c r="O36" s="14">
        <f t="shared" si="13"/>
        <v>2427</v>
      </c>
      <c r="P36" s="14">
        <f t="shared" si="14"/>
        <v>2589</v>
      </c>
      <c r="Q36" s="14">
        <f t="shared" si="15"/>
        <v>2751</v>
      </c>
      <c r="R36" s="14">
        <f t="shared" si="16"/>
        <v>2912</v>
      </c>
      <c r="S36" s="9">
        <f t="shared" si="17"/>
        <v>3074</v>
      </c>
      <c r="T36" s="9">
        <f t="shared" si="18"/>
        <v>3236</v>
      </c>
      <c r="U36" s="9">
        <f t="shared" si="19"/>
        <v>3398</v>
      </c>
      <c r="V36" s="9">
        <f t="shared" si="20"/>
        <v>3560</v>
      </c>
      <c r="W36" s="9">
        <f t="shared" si="21"/>
        <v>3721</v>
      </c>
      <c r="X36" s="9">
        <f t="shared" si="22"/>
        <v>3883</v>
      </c>
      <c r="Y36" s="9">
        <f t="shared" si="23"/>
        <v>4045</v>
      </c>
      <c r="Z36" s="9">
        <f t="shared" si="24"/>
        <v>4207</v>
      </c>
      <c r="AA36" s="9">
        <f t="shared" si="25"/>
        <v>4369</v>
      </c>
      <c r="AB36" s="9">
        <f t="shared" si="26"/>
        <v>4530</v>
      </c>
      <c r="AC36" s="9">
        <f t="shared" si="27"/>
        <v>4692</v>
      </c>
      <c r="AD36" s="9">
        <f t="shared" si="28"/>
        <v>4854</v>
      </c>
      <c r="AE36" s="9">
        <f t="shared" si="29"/>
        <v>5016</v>
      </c>
      <c r="AF36" s="9">
        <f t="shared" si="30"/>
        <v>5178</v>
      </c>
      <c r="AG36" s="9">
        <f t="shared" si="31"/>
        <v>5339</v>
      </c>
      <c r="AH36" s="9">
        <f t="shared" si="32"/>
        <v>5501</v>
      </c>
      <c r="AI36" s="9">
        <f t="shared" si="33"/>
        <v>5663</v>
      </c>
      <c r="AJ36" s="9">
        <f t="shared" si="34"/>
        <v>5825</v>
      </c>
      <c r="AK36" s="9">
        <f t="shared" si="35"/>
        <v>5987</v>
      </c>
      <c r="AL36" s="9">
        <f t="shared" si="36"/>
        <v>6148</v>
      </c>
      <c r="AM36" s="9">
        <f t="shared" si="37"/>
        <v>6310</v>
      </c>
      <c r="AN36" s="9">
        <f t="shared" si="38"/>
        <v>6472</v>
      </c>
    </row>
    <row r="37" spans="1:40">
      <c r="A37" s="6">
        <v>0.2</v>
      </c>
      <c r="B37" s="13">
        <f t="shared" si="0"/>
        <v>396</v>
      </c>
      <c r="C37" s="13">
        <f t="shared" si="1"/>
        <v>595</v>
      </c>
      <c r="D37" s="13">
        <f t="shared" si="2"/>
        <v>793</v>
      </c>
      <c r="E37" s="13">
        <f t="shared" si="3"/>
        <v>991</v>
      </c>
      <c r="F37" s="13">
        <f t="shared" si="4"/>
        <v>1189</v>
      </c>
      <c r="G37" s="13">
        <f t="shared" si="5"/>
        <v>1387</v>
      </c>
      <c r="H37" s="13">
        <f t="shared" si="6"/>
        <v>1585</v>
      </c>
      <c r="I37" s="13">
        <f t="shared" si="7"/>
        <v>1783</v>
      </c>
      <c r="J37" s="13">
        <f t="shared" si="8"/>
        <v>1982</v>
      </c>
      <c r="K37" s="14">
        <f t="shared" si="9"/>
        <v>2180</v>
      </c>
      <c r="L37" s="14">
        <f t="shared" si="10"/>
        <v>2380</v>
      </c>
      <c r="M37" s="14">
        <f t="shared" si="11"/>
        <v>2576</v>
      </c>
      <c r="N37" s="14">
        <f t="shared" si="12"/>
        <v>2774</v>
      </c>
      <c r="O37" s="14">
        <f t="shared" si="13"/>
        <v>2972</v>
      </c>
      <c r="P37" s="9">
        <f t="shared" si="14"/>
        <v>3171</v>
      </c>
      <c r="Q37" s="9">
        <f t="shared" si="15"/>
        <v>3369</v>
      </c>
      <c r="R37" s="9">
        <f t="shared" si="16"/>
        <v>3567</v>
      </c>
      <c r="S37" s="9">
        <f t="shared" si="17"/>
        <v>3765</v>
      </c>
      <c r="T37" s="9">
        <f t="shared" si="18"/>
        <v>3963</v>
      </c>
      <c r="U37" s="9">
        <f t="shared" si="19"/>
        <v>4161</v>
      </c>
      <c r="V37" s="9">
        <f t="shared" si="20"/>
        <v>4360</v>
      </c>
      <c r="W37" s="9">
        <f t="shared" si="21"/>
        <v>4556</v>
      </c>
      <c r="X37" s="9">
        <f t="shared" si="22"/>
        <v>4756</v>
      </c>
      <c r="Y37" s="9">
        <f t="shared" si="23"/>
        <v>4954</v>
      </c>
      <c r="Z37" s="9">
        <f t="shared" si="24"/>
        <v>5152</v>
      </c>
      <c r="AA37" s="9">
        <f t="shared" si="25"/>
        <v>5350</v>
      </c>
      <c r="AB37" s="9">
        <f t="shared" si="26"/>
        <v>5549</v>
      </c>
      <c r="AC37" s="9">
        <f t="shared" si="27"/>
        <v>5747</v>
      </c>
      <c r="AD37" s="9">
        <f t="shared" si="28"/>
        <v>5945</v>
      </c>
      <c r="AE37" s="9">
        <f t="shared" si="29"/>
        <v>6143</v>
      </c>
      <c r="AF37" s="9">
        <f t="shared" si="30"/>
        <v>6341</v>
      </c>
      <c r="AG37" s="9">
        <f t="shared" si="31"/>
        <v>6539</v>
      </c>
      <c r="AH37" s="9">
        <f t="shared" si="32"/>
        <v>6738</v>
      </c>
      <c r="AI37" s="9">
        <f t="shared" si="33"/>
        <v>6936</v>
      </c>
      <c r="AJ37" s="9">
        <f t="shared" si="34"/>
        <v>7134</v>
      </c>
      <c r="AK37" s="9">
        <f t="shared" si="35"/>
        <v>7332</v>
      </c>
      <c r="AL37" s="9">
        <f t="shared" si="36"/>
        <v>7530</v>
      </c>
      <c r="AM37" s="9">
        <f t="shared" si="37"/>
        <v>7728</v>
      </c>
      <c r="AN37" s="9">
        <f t="shared" si="38"/>
        <v>7927</v>
      </c>
    </row>
    <row r="38" spans="1:40">
      <c r="A38" s="6">
        <v>0.1</v>
      </c>
      <c r="B38" s="13">
        <f t="shared" si="0"/>
        <v>760</v>
      </c>
      <c r="C38" s="13">
        <f t="shared" si="1"/>
        <v>941</v>
      </c>
      <c r="D38" s="13">
        <f t="shared" si="2"/>
        <v>1121</v>
      </c>
      <c r="E38" s="13">
        <f t="shared" si="3"/>
        <v>1401</v>
      </c>
      <c r="F38" s="13">
        <f t="shared" si="4"/>
        <v>1681</v>
      </c>
      <c r="G38" s="13">
        <f t="shared" si="5"/>
        <v>1962</v>
      </c>
      <c r="H38" s="13">
        <f t="shared" si="6"/>
        <v>2242</v>
      </c>
      <c r="I38" s="13">
        <f t="shared" si="7"/>
        <v>2522</v>
      </c>
      <c r="J38" s="13">
        <f t="shared" si="8"/>
        <v>2802</v>
      </c>
      <c r="K38" s="9">
        <f t="shared" si="9"/>
        <v>3083</v>
      </c>
      <c r="L38" s="9">
        <f t="shared" si="10"/>
        <v>3363</v>
      </c>
      <c r="M38" s="9">
        <f t="shared" si="11"/>
        <v>3643</v>
      </c>
      <c r="N38" s="9">
        <f t="shared" si="12"/>
        <v>3923</v>
      </c>
      <c r="O38" s="9">
        <f t="shared" si="13"/>
        <v>4204</v>
      </c>
      <c r="P38" s="9">
        <f t="shared" si="14"/>
        <v>4484</v>
      </c>
      <c r="Q38" s="9">
        <f t="shared" si="15"/>
        <v>4764</v>
      </c>
      <c r="R38" s="9">
        <f t="shared" si="16"/>
        <v>5044</v>
      </c>
      <c r="S38" s="9">
        <f t="shared" si="17"/>
        <v>5325</v>
      </c>
      <c r="T38" s="9">
        <f t="shared" si="18"/>
        <v>5605</v>
      </c>
      <c r="U38" s="9">
        <f t="shared" si="19"/>
        <v>5885</v>
      </c>
      <c r="V38" s="9">
        <f t="shared" si="20"/>
        <v>6165</v>
      </c>
      <c r="W38" s="9">
        <f t="shared" si="21"/>
        <v>6446</v>
      </c>
      <c r="X38" s="9">
        <f t="shared" si="22"/>
        <v>6726</v>
      </c>
      <c r="Y38" s="9">
        <f t="shared" si="23"/>
        <v>7006</v>
      </c>
      <c r="Z38" s="9">
        <f t="shared" si="24"/>
        <v>7286</v>
      </c>
      <c r="AA38" s="9">
        <f t="shared" si="25"/>
        <v>7567</v>
      </c>
      <c r="AB38" s="9">
        <f t="shared" si="26"/>
        <v>7847</v>
      </c>
      <c r="AC38" s="9">
        <f t="shared" si="27"/>
        <v>8127</v>
      </c>
      <c r="AD38" s="9">
        <f t="shared" si="28"/>
        <v>8407</v>
      </c>
      <c r="AE38" s="9">
        <f t="shared" si="29"/>
        <v>8688</v>
      </c>
      <c r="AF38" s="9">
        <f t="shared" si="30"/>
        <v>8968</v>
      </c>
      <c r="AG38" s="9">
        <f t="shared" si="31"/>
        <v>9248</v>
      </c>
      <c r="AH38" s="9">
        <f t="shared" si="32"/>
        <v>9528</v>
      </c>
      <c r="AI38" s="9">
        <f t="shared" si="33"/>
        <v>9809</v>
      </c>
      <c r="AJ38" s="9">
        <f t="shared" si="34"/>
        <v>10089</v>
      </c>
      <c r="AK38" s="9">
        <f t="shared" si="35"/>
        <v>10369</v>
      </c>
      <c r="AL38" s="9">
        <f t="shared" si="36"/>
        <v>10649</v>
      </c>
      <c r="AM38" s="9">
        <f t="shared" si="37"/>
        <v>10930</v>
      </c>
      <c r="AN38" s="9">
        <f t="shared" si="38"/>
        <v>11210</v>
      </c>
    </row>
    <row r="39" spans="1:40">
      <c r="A39" s="6">
        <v>0.09</v>
      </c>
      <c r="B39" s="13">
        <f t="shared" si="0"/>
        <v>591</v>
      </c>
      <c r="C39" s="13">
        <f t="shared" si="1"/>
        <v>886</v>
      </c>
      <c r="D39" s="13">
        <f t="shared" si="2"/>
        <v>1182</v>
      </c>
      <c r="E39" s="13">
        <f t="shared" si="3"/>
        <v>1477</v>
      </c>
      <c r="F39" s="13">
        <f t="shared" si="4"/>
        <v>1772</v>
      </c>
      <c r="G39" s="13">
        <f t="shared" si="5"/>
        <v>2068</v>
      </c>
      <c r="H39" s="13">
        <f t="shared" si="6"/>
        <v>2363</v>
      </c>
      <c r="I39" s="13">
        <f t="shared" si="7"/>
        <v>2659</v>
      </c>
      <c r="J39" s="13">
        <f t="shared" si="8"/>
        <v>2954</v>
      </c>
      <c r="K39" s="9">
        <f t="shared" si="9"/>
        <v>3250</v>
      </c>
      <c r="L39" s="9">
        <f t="shared" si="10"/>
        <v>3545</v>
      </c>
      <c r="M39" s="9">
        <f t="shared" si="11"/>
        <v>3840</v>
      </c>
      <c r="N39" s="9">
        <f t="shared" si="12"/>
        <v>4136</v>
      </c>
      <c r="O39" s="9">
        <f t="shared" si="13"/>
        <v>4431</v>
      </c>
      <c r="P39" s="9">
        <f t="shared" si="14"/>
        <v>4726</v>
      </c>
      <c r="Q39" s="9">
        <f t="shared" si="15"/>
        <v>5022</v>
      </c>
      <c r="R39" s="9">
        <f t="shared" si="16"/>
        <v>5317</v>
      </c>
      <c r="S39" s="9">
        <f t="shared" si="17"/>
        <v>5612</v>
      </c>
      <c r="T39" s="9">
        <f t="shared" si="18"/>
        <v>5908</v>
      </c>
      <c r="U39" s="9">
        <f t="shared" si="19"/>
        <v>6204</v>
      </c>
      <c r="V39" s="9">
        <f t="shared" si="20"/>
        <v>6499</v>
      </c>
      <c r="W39" s="9">
        <f t="shared" si="21"/>
        <v>6794</v>
      </c>
      <c r="X39" s="9">
        <f t="shared" si="22"/>
        <v>7090</v>
      </c>
      <c r="Y39" s="9">
        <f t="shared" si="23"/>
        <v>7385</v>
      </c>
      <c r="Z39" s="9">
        <f t="shared" si="24"/>
        <v>7681</v>
      </c>
      <c r="AA39" s="9">
        <f t="shared" si="25"/>
        <v>7976</v>
      </c>
      <c r="AB39" s="9">
        <f t="shared" si="26"/>
        <v>8271</v>
      </c>
      <c r="AC39" s="9">
        <f t="shared" si="27"/>
        <v>8567</v>
      </c>
      <c r="AD39" s="9">
        <f t="shared" si="28"/>
        <v>8862</v>
      </c>
      <c r="AE39" s="9">
        <f t="shared" si="29"/>
        <v>9158</v>
      </c>
      <c r="AF39" s="9">
        <f t="shared" si="30"/>
        <v>9453</v>
      </c>
      <c r="AG39" s="9">
        <f t="shared" si="31"/>
        <v>9749</v>
      </c>
      <c r="AH39" s="9">
        <f t="shared" si="32"/>
        <v>10044</v>
      </c>
      <c r="AI39" s="9">
        <f t="shared" si="33"/>
        <v>10339</v>
      </c>
      <c r="AJ39" s="9">
        <f t="shared" si="34"/>
        <v>10635</v>
      </c>
      <c r="AK39" s="9">
        <f t="shared" si="35"/>
        <v>10930</v>
      </c>
      <c r="AL39" s="9">
        <f t="shared" si="36"/>
        <v>11226</v>
      </c>
      <c r="AM39" s="9">
        <f t="shared" si="37"/>
        <v>11521</v>
      </c>
      <c r="AN39" s="9">
        <f t="shared" si="38"/>
        <v>11816</v>
      </c>
    </row>
    <row r="40" spans="1:40">
      <c r="A40" s="6">
        <v>0.08</v>
      </c>
      <c r="B40" s="13">
        <f t="shared" si="0"/>
        <v>627</v>
      </c>
      <c r="C40" s="13">
        <f t="shared" si="1"/>
        <v>940</v>
      </c>
      <c r="D40" s="13">
        <f t="shared" si="2"/>
        <v>1253</v>
      </c>
      <c r="E40" s="13">
        <f t="shared" si="3"/>
        <v>1567</v>
      </c>
      <c r="F40" s="13">
        <f t="shared" si="4"/>
        <v>1880</v>
      </c>
      <c r="G40" s="13">
        <f t="shared" si="5"/>
        <v>2193</v>
      </c>
      <c r="H40" s="13">
        <f t="shared" si="6"/>
        <v>2507</v>
      </c>
      <c r="I40" s="13">
        <f t="shared" si="7"/>
        <v>2820</v>
      </c>
      <c r="J40" s="8">
        <f t="shared" si="8"/>
        <v>3133</v>
      </c>
      <c r="K40" s="9">
        <f t="shared" si="9"/>
        <v>3447</v>
      </c>
      <c r="L40" s="9">
        <f t="shared" si="10"/>
        <v>3760</v>
      </c>
      <c r="M40" s="9">
        <f t="shared" si="11"/>
        <v>4073</v>
      </c>
      <c r="N40" s="9">
        <f t="shared" si="12"/>
        <v>4387</v>
      </c>
      <c r="O40" s="9">
        <f t="shared" si="13"/>
        <v>4700</v>
      </c>
      <c r="P40" s="9">
        <f t="shared" si="14"/>
        <v>5013</v>
      </c>
      <c r="Q40" s="9">
        <f t="shared" si="15"/>
        <v>5327</v>
      </c>
      <c r="R40" s="9">
        <f t="shared" si="16"/>
        <v>5640</v>
      </c>
      <c r="S40" s="9">
        <f t="shared" si="17"/>
        <v>5953</v>
      </c>
      <c r="T40" s="9">
        <f t="shared" si="18"/>
        <v>6267</v>
      </c>
      <c r="U40" s="9">
        <f t="shared" si="19"/>
        <v>6580</v>
      </c>
      <c r="V40" s="9">
        <f t="shared" si="20"/>
        <v>6893</v>
      </c>
      <c r="W40" s="9">
        <f t="shared" si="21"/>
        <v>7207</v>
      </c>
      <c r="X40" s="9">
        <f t="shared" si="22"/>
        <v>7520</v>
      </c>
      <c r="Y40" s="9">
        <f t="shared" si="23"/>
        <v>7833</v>
      </c>
      <c r="Z40" s="9">
        <f t="shared" si="24"/>
        <v>8147</v>
      </c>
      <c r="AA40" s="9">
        <f t="shared" si="25"/>
        <v>8460</v>
      </c>
      <c r="AB40" s="9">
        <f t="shared" si="26"/>
        <v>8773</v>
      </c>
      <c r="AC40" s="9">
        <f t="shared" si="27"/>
        <v>9087</v>
      </c>
      <c r="AD40" s="9">
        <f t="shared" si="28"/>
        <v>9400</v>
      </c>
      <c r="AE40" s="9">
        <f t="shared" si="29"/>
        <v>9713</v>
      </c>
      <c r="AF40" s="9">
        <f t="shared" si="30"/>
        <v>10027</v>
      </c>
      <c r="AG40" s="9">
        <f t="shared" si="31"/>
        <v>10340</v>
      </c>
      <c r="AH40" s="9">
        <f t="shared" si="32"/>
        <v>10653</v>
      </c>
      <c r="AI40" s="9">
        <f t="shared" si="33"/>
        <v>10967</v>
      </c>
      <c r="AJ40" s="9">
        <f t="shared" si="34"/>
        <v>11280</v>
      </c>
      <c r="AK40" s="9">
        <f t="shared" si="35"/>
        <v>11593</v>
      </c>
      <c r="AL40" s="9">
        <f t="shared" si="36"/>
        <v>11907</v>
      </c>
      <c r="AM40" s="9">
        <f t="shared" si="37"/>
        <v>12220</v>
      </c>
      <c r="AN40" s="9">
        <f t="shared" si="38"/>
        <v>12533</v>
      </c>
    </row>
    <row r="41" spans="1:40">
      <c r="A41" s="6">
        <v>7.0000000000000007E-2</v>
      </c>
      <c r="B41" s="13">
        <f t="shared" si="0"/>
        <v>670</v>
      </c>
      <c r="C41" s="13">
        <f t="shared" si="1"/>
        <v>1005</v>
      </c>
      <c r="D41" s="13">
        <f t="shared" si="2"/>
        <v>1340</v>
      </c>
      <c r="E41" s="13">
        <f t="shared" si="3"/>
        <v>1675</v>
      </c>
      <c r="F41" s="13">
        <f t="shared" si="4"/>
        <v>2110</v>
      </c>
      <c r="G41" s="13">
        <f t="shared" si="5"/>
        <v>2345</v>
      </c>
      <c r="H41" s="13">
        <f t="shared" si="6"/>
        <v>2680</v>
      </c>
      <c r="I41" s="8">
        <f t="shared" si="7"/>
        <v>3015</v>
      </c>
      <c r="J41" s="8">
        <f t="shared" si="8"/>
        <v>3350</v>
      </c>
      <c r="K41" s="9">
        <f t="shared" si="9"/>
        <v>3685</v>
      </c>
      <c r="L41" s="9">
        <f t="shared" si="10"/>
        <v>4020</v>
      </c>
      <c r="M41" s="9">
        <f t="shared" si="11"/>
        <v>4355</v>
      </c>
      <c r="N41" s="9">
        <f t="shared" si="12"/>
        <v>4689</v>
      </c>
      <c r="O41" s="9">
        <f t="shared" si="13"/>
        <v>5024</v>
      </c>
      <c r="P41" s="9">
        <f t="shared" si="14"/>
        <v>5359</v>
      </c>
      <c r="Q41" s="9">
        <f t="shared" si="15"/>
        <v>5694</v>
      </c>
      <c r="R41" s="9">
        <f t="shared" si="16"/>
        <v>6029</v>
      </c>
      <c r="S41" s="9">
        <f t="shared" si="17"/>
        <v>6364</v>
      </c>
      <c r="T41" s="9">
        <f t="shared" si="18"/>
        <v>6699</v>
      </c>
      <c r="U41" s="9">
        <f t="shared" si="19"/>
        <v>7034</v>
      </c>
      <c r="V41" s="9">
        <f t="shared" si="20"/>
        <v>7369</v>
      </c>
      <c r="W41" s="9">
        <f t="shared" si="21"/>
        <v>7704</v>
      </c>
      <c r="X41" s="9">
        <f t="shared" si="22"/>
        <v>8039</v>
      </c>
      <c r="Y41" s="9">
        <f t="shared" si="23"/>
        <v>8374</v>
      </c>
      <c r="Z41" s="9">
        <f t="shared" si="24"/>
        <v>8709</v>
      </c>
      <c r="AA41" s="9">
        <f t="shared" si="25"/>
        <v>9044</v>
      </c>
      <c r="AB41" s="9">
        <f t="shared" si="26"/>
        <v>9379</v>
      </c>
      <c r="AC41" s="9">
        <f t="shared" si="27"/>
        <v>9714</v>
      </c>
      <c r="AD41" s="9">
        <f t="shared" si="28"/>
        <v>10049</v>
      </c>
      <c r="AE41" s="9">
        <f t="shared" si="29"/>
        <v>10384</v>
      </c>
      <c r="AF41" s="9">
        <f t="shared" si="30"/>
        <v>10719</v>
      </c>
      <c r="AG41" s="9">
        <f t="shared" si="31"/>
        <v>11054</v>
      </c>
      <c r="AH41" s="9">
        <f t="shared" si="32"/>
        <v>11389</v>
      </c>
      <c r="AI41" s="9">
        <f t="shared" si="33"/>
        <v>11724</v>
      </c>
      <c r="AJ41" s="9">
        <f t="shared" si="34"/>
        <v>12059</v>
      </c>
      <c r="AK41" s="9">
        <f t="shared" si="35"/>
        <v>12394</v>
      </c>
      <c r="AL41" s="9">
        <f t="shared" si="36"/>
        <v>12729</v>
      </c>
      <c r="AM41" s="9">
        <f t="shared" si="37"/>
        <v>13064</v>
      </c>
      <c r="AN41" s="9">
        <f t="shared" si="38"/>
        <v>13398</v>
      </c>
    </row>
    <row r="42" spans="1:40">
      <c r="A42" s="6">
        <v>0.06</v>
      </c>
      <c r="B42" s="13">
        <f t="shared" si="0"/>
        <v>724</v>
      </c>
      <c r="C42" s="13">
        <f t="shared" si="1"/>
        <v>1085</v>
      </c>
      <c r="D42" s="13">
        <f t="shared" si="2"/>
        <v>1447</v>
      </c>
      <c r="E42" s="13">
        <f t="shared" si="3"/>
        <v>1809</v>
      </c>
      <c r="F42" s="13">
        <f t="shared" si="4"/>
        <v>2171</v>
      </c>
      <c r="G42" s="13">
        <f t="shared" si="5"/>
        <v>2533</v>
      </c>
      <c r="H42" s="13">
        <f t="shared" si="6"/>
        <v>2894</v>
      </c>
      <c r="I42" s="8">
        <f t="shared" si="7"/>
        <v>3256</v>
      </c>
      <c r="J42" s="8">
        <f t="shared" si="8"/>
        <v>3618</v>
      </c>
      <c r="K42" s="9">
        <f t="shared" si="9"/>
        <v>3980</v>
      </c>
      <c r="L42" s="9">
        <f t="shared" si="10"/>
        <v>4342</v>
      </c>
      <c r="M42" s="9">
        <f t="shared" si="11"/>
        <v>4703</v>
      </c>
      <c r="N42" s="9">
        <f t="shared" si="12"/>
        <v>5065</v>
      </c>
      <c r="O42" s="9">
        <f t="shared" si="13"/>
        <v>5427</v>
      </c>
      <c r="P42" s="9">
        <f t="shared" si="14"/>
        <v>5789</v>
      </c>
      <c r="Q42" s="9">
        <f t="shared" si="15"/>
        <v>6151</v>
      </c>
      <c r="R42" s="9">
        <f t="shared" si="16"/>
        <v>6512</v>
      </c>
      <c r="S42" s="9">
        <f t="shared" si="17"/>
        <v>6874</v>
      </c>
      <c r="T42" s="9">
        <f t="shared" si="18"/>
        <v>7236</v>
      </c>
      <c r="U42" s="9">
        <f t="shared" si="19"/>
        <v>7598</v>
      </c>
      <c r="V42" s="9">
        <f t="shared" si="20"/>
        <v>7960</v>
      </c>
      <c r="W42" s="9">
        <f t="shared" si="21"/>
        <v>8321</v>
      </c>
      <c r="X42" s="9">
        <f t="shared" si="22"/>
        <v>8683</v>
      </c>
      <c r="Y42" s="9">
        <f t="shared" si="23"/>
        <v>9045</v>
      </c>
      <c r="Z42" s="9">
        <f t="shared" si="24"/>
        <v>9407</v>
      </c>
      <c r="AA42" s="9">
        <f t="shared" si="25"/>
        <v>9769</v>
      </c>
      <c r="AB42" s="9">
        <f t="shared" si="26"/>
        <v>10130</v>
      </c>
      <c r="AC42" s="9">
        <f t="shared" si="27"/>
        <v>10492</v>
      </c>
      <c r="AD42" s="9">
        <f t="shared" si="28"/>
        <v>10854</v>
      </c>
      <c r="AE42" s="9">
        <f t="shared" si="29"/>
        <v>11216</v>
      </c>
      <c r="AF42" s="9">
        <f t="shared" si="30"/>
        <v>11578</v>
      </c>
      <c r="AG42" s="9">
        <f t="shared" si="31"/>
        <v>11940</v>
      </c>
      <c r="AH42" s="9">
        <f t="shared" si="32"/>
        <v>12301</v>
      </c>
      <c r="AI42" s="9">
        <f t="shared" si="33"/>
        <v>12663</v>
      </c>
      <c r="AJ42" s="9">
        <f t="shared" si="34"/>
        <v>13025</v>
      </c>
      <c r="AK42" s="9">
        <f t="shared" si="35"/>
        <v>13387</v>
      </c>
      <c r="AL42" s="9">
        <f t="shared" si="36"/>
        <v>13749</v>
      </c>
      <c r="AM42" s="9">
        <f t="shared" si="37"/>
        <v>14110</v>
      </c>
      <c r="AN42" s="9">
        <f t="shared" si="38"/>
        <v>14472</v>
      </c>
    </row>
    <row r="43" spans="1:40">
      <c r="A43" s="6">
        <v>0.05</v>
      </c>
      <c r="B43" s="13">
        <f t="shared" si="0"/>
        <v>793</v>
      </c>
      <c r="C43" s="13">
        <f t="shared" si="1"/>
        <v>1189</v>
      </c>
      <c r="D43" s="13">
        <f t="shared" si="2"/>
        <v>1585</v>
      </c>
      <c r="E43" s="13">
        <f t="shared" si="3"/>
        <v>1982</v>
      </c>
      <c r="F43" s="13">
        <f t="shared" si="4"/>
        <v>2378</v>
      </c>
      <c r="G43" s="13">
        <f t="shared" si="5"/>
        <v>2774</v>
      </c>
      <c r="H43" s="8">
        <f t="shared" si="6"/>
        <v>3171</v>
      </c>
      <c r="I43" s="8">
        <f t="shared" si="7"/>
        <v>3567</v>
      </c>
      <c r="J43" s="8">
        <f t="shared" si="8"/>
        <v>3963</v>
      </c>
      <c r="K43" s="9">
        <f t="shared" si="9"/>
        <v>4360</v>
      </c>
      <c r="L43" s="9">
        <f t="shared" si="10"/>
        <v>4756</v>
      </c>
      <c r="M43" s="9">
        <f t="shared" si="11"/>
        <v>5152</v>
      </c>
      <c r="N43" s="9">
        <f t="shared" si="12"/>
        <v>5549</v>
      </c>
      <c r="O43" s="9">
        <f t="shared" si="13"/>
        <v>5945</v>
      </c>
      <c r="P43" s="9">
        <f t="shared" si="14"/>
        <v>6342</v>
      </c>
      <c r="Q43" s="9">
        <f t="shared" si="15"/>
        <v>6738</v>
      </c>
      <c r="R43" s="9">
        <f t="shared" si="16"/>
        <v>7134</v>
      </c>
      <c r="S43" s="9">
        <f t="shared" si="17"/>
        <v>7530</v>
      </c>
      <c r="T43" s="9">
        <f t="shared" si="18"/>
        <v>7927</v>
      </c>
      <c r="U43" s="9">
        <f t="shared" si="19"/>
        <v>8324</v>
      </c>
      <c r="V43" s="9">
        <f t="shared" si="20"/>
        <v>8721</v>
      </c>
      <c r="W43" s="9">
        <f t="shared" si="21"/>
        <v>9116</v>
      </c>
      <c r="X43" s="9">
        <f t="shared" si="22"/>
        <v>9513</v>
      </c>
      <c r="Y43" s="9">
        <f t="shared" si="23"/>
        <v>9909</v>
      </c>
      <c r="Z43" s="9">
        <f t="shared" si="24"/>
        <v>10305</v>
      </c>
      <c r="AA43" s="9">
        <f t="shared" si="25"/>
        <v>10701</v>
      </c>
      <c r="AB43" s="9">
        <f t="shared" si="26"/>
        <v>11097</v>
      </c>
      <c r="AC43" s="9">
        <f t="shared" si="27"/>
        <v>11494</v>
      </c>
      <c r="AD43" s="9">
        <f t="shared" si="28"/>
        <v>11890</v>
      </c>
      <c r="AE43" s="9">
        <f t="shared" si="29"/>
        <v>12286</v>
      </c>
      <c r="AF43" s="9">
        <f t="shared" si="30"/>
        <v>12683</v>
      </c>
      <c r="AG43" s="9">
        <f t="shared" si="31"/>
        <v>13079</v>
      </c>
      <c r="AH43" s="9">
        <f t="shared" si="32"/>
        <v>13475</v>
      </c>
      <c r="AI43" s="9">
        <f t="shared" si="33"/>
        <v>13872</v>
      </c>
      <c r="AJ43" s="9">
        <f t="shared" si="34"/>
        <v>14268</v>
      </c>
      <c r="AK43" s="9">
        <f t="shared" si="35"/>
        <v>14666</v>
      </c>
      <c r="AL43" s="9">
        <f t="shared" si="36"/>
        <v>15060</v>
      </c>
      <c r="AM43" s="9">
        <f t="shared" si="37"/>
        <v>15457</v>
      </c>
      <c r="AN43" s="9">
        <f t="shared" si="38"/>
        <v>15853</v>
      </c>
    </row>
    <row r="44" spans="1:40">
      <c r="A44" s="6">
        <v>0.04</v>
      </c>
      <c r="B44" s="13">
        <f t="shared" si="0"/>
        <v>886</v>
      </c>
      <c r="C44" s="13">
        <f t="shared" si="1"/>
        <v>1329</v>
      </c>
      <c r="D44" s="13">
        <f t="shared" si="2"/>
        <v>1772</v>
      </c>
      <c r="E44" s="13">
        <f t="shared" si="3"/>
        <v>2216</v>
      </c>
      <c r="F44" s="13">
        <f t="shared" si="4"/>
        <v>2659</v>
      </c>
      <c r="G44" s="8">
        <f t="shared" si="5"/>
        <v>3102</v>
      </c>
      <c r="H44" s="8">
        <f t="shared" si="6"/>
        <v>3545</v>
      </c>
      <c r="I44" s="8">
        <f t="shared" si="7"/>
        <v>3988</v>
      </c>
      <c r="J44" s="8">
        <f t="shared" si="8"/>
        <v>4431</v>
      </c>
      <c r="K44" s="9">
        <f t="shared" si="9"/>
        <v>4874</v>
      </c>
      <c r="L44" s="9">
        <f t="shared" si="10"/>
        <v>5317</v>
      </c>
      <c r="M44" s="9">
        <f t="shared" si="11"/>
        <v>5760</v>
      </c>
      <c r="N44" s="9">
        <f t="shared" si="12"/>
        <v>6204</v>
      </c>
      <c r="O44" s="9">
        <f t="shared" si="13"/>
        <v>6647</v>
      </c>
      <c r="P44" s="9">
        <f t="shared" si="14"/>
        <v>7090</v>
      </c>
      <c r="Q44" s="9">
        <f t="shared" si="15"/>
        <v>7533</v>
      </c>
      <c r="R44" s="9">
        <f t="shared" si="16"/>
        <v>7976</v>
      </c>
      <c r="S44" s="9">
        <f t="shared" si="17"/>
        <v>8419</v>
      </c>
      <c r="T44" s="9">
        <f t="shared" si="18"/>
        <v>8862</v>
      </c>
      <c r="U44" s="9">
        <f t="shared" si="19"/>
        <v>9305</v>
      </c>
      <c r="V44" s="9">
        <f t="shared" si="20"/>
        <v>9749</v>
      </c>
      <c r="W44" s="9">
        <f t="shared" si="21"/>
        <v>10192</v>
      </c>
      <c r="X44" s="9">
        <f t="shared" si="22"/>
        <v>10635</v>
      </c>
      <c r="Y44" s="9">
        <f t="shared" si="23"/>
        <v>11078</v>
      </c>
      <c r="Z44" s="9">
        <f t="shared" si="24"/>
        <v>11521</v>
      </c>
      <c r="AA44" s="9">
        <f t="shared" si="25"/>
        <v>11964</v>
      </c>
      <c r="AB44" s="9">
        <f t="shared" si="26"/>
        <v>12407</v>
      </c>
      <c r="AC44" s="9">
        <f t="shared" si="27"/>
        <v>12850</v>
      </c>
      <c r="AD44" s="9">
        <f t="shared" si="28"/>
        <v>13293</v>
      </c>
      <c r="AE44" s="9">
        <f t="shared" si="29"/>
        <v>13737</v>
      </c>
      <c r="AF44" s="9">
        <f t="shared" si="30"/>
        <v>14180</v>
      </c>
      <c r="AG44" s="9">
        <f t="shared" si="31"/>
        <v>14623</v>
      </c>
      <c r="AH44" s="9">
        <f t="shared" si="32"/>
        <v>15066</v>
      </c>
      <c r="AI44" s="9">
        <f t="shared" si="33"/>
        <v>15509</v>
      </c>
      <c r="AJ44" s="9">
        <f t="shared" si="34"/>
        <v>15952</v>
      </c>
      <c r="AK44" s="9">
        <f t="shared" si="35"/>
        <v>16395</v>
      </c>
      <c r="AL44" s="9">
        <f t="shared" si="36"/>
        <v>16838</v>
      </c>
      <c r="AM44" s="9">
        <f t="shared" si="37"/>
        <v>17281</v>
      </c>
      <c r="AN44" s="9">
        <f t="shared" si="38"/>
        <v>17725</v>
      </c>
    </row>
    <row r="45" spans="1:40">
      <c r="A45" s="6">
        <v>0.03</v>
      </c>
      <c r="B45" s="13">
        <f t="shared" si="0"/>
        <v>1023</v>
      </c>
      <c r="C45" s="13">
        <f t="shared" si="1"/>
        <v>1535</v>
      </c>
      <c r="D45" s="13">
        <f t="shared" si="2"/>
        <v>2047</v>
      </c>
      <c r="E45" s="13">
        <f t="shared" si="3"/>
        <v>2558</v>
      </c>
      <c r="F45" s="8">
        <f t="shared" si="4"/>
        <v>3070</v>
      </c>
      <c r="G45" s="8">
        <f t="shared" si="5"/>
        <v>3582</v>
      </c>
      <c r="H45" s="8">
        <f t="shared" si="6"/>
        <v>4093</v>
      </c>
      <c r="I45" s="8">
        <f t="shared" si="7"/>
        <v>4605</v>
      </c>
      <c r="J45" s="8">
        <f t="shared" si="8"/>
        <v>5117</v>
      </c>
      <c r="K45" s="9">
        <f t="shared" si="9"/>
        <v>5628</v>
      </c>
      <c r="L45" s="9">
        <f t="shared" si="10"/>
        <v>6140</v>
      </c>
      <c r="M45" s="9">
        <f t="shared" si="11"/>
        <v>6652</v>
      </c>
      <c r="N45" s="9">
        <f t="shared" si="12"/>
        <v>7163</v>
      </c>
      <c r="O45" s="9">
        <f t="shared" si="13"/>
        <v>7675</v>
      </c>
      <c r="P45" s="9">
        <f t="shared" si="14"/>
        <v>8187</v>
      </c>
      <c r="Q45" s="9">
        <f t="shared" si="15"/>
        <v>8698</v>
      </c>
      <c r="R45" s="9">
        <f t="shared" si="16"/>
        <v>9210</v>
      </c>
      <c r="S45" s="9">
        <f t="shared" si="17"/>
        <v>9721</v>
      </c>
      <c r="T45" s="9">
        <f t="shared" si="18"/>
        <v>10233</v>
      </c>
      <c r="U45" s="9">
        <f t="shared" si="19"/>
        <v>10745</v>
      </c>
      <c r="V45" s="9">
        <f t="shared" si="20"/>
        <v>11256</v>
      </c>
      <c r="W45" s="9">
        <f t="shared" si="21"/>
        <v>11768</v>
      </c>
      <c r="X45" s="9">
        <f t="shared" si="22"/>
        <v>12280</v>
      </c>
      <c r="Y45" s="9">
        <f t="shared" si="23"/>
        <v>12791</v>
      </c>
      <c r="Z45" s="9">
        <f t="shared" si="24"/>
        <v>13303</v>
      </c>
      <c r="AA45" s="9">
        <f t="shared" si="25"/>
        <v>13815</v>
      </c>
      <c r="AB45" s="9">
        <f t="shared" si="26"/>
        <v>14326</v>
      </c>
      <c r="AC45" s="9">
        <f t="shared" si="27"/>
        <v>14838</v>
      </c>
      <c r="AD45" s="9">
        <f t="shared" si="28"/>
        <v>15350</v>
      </c>
      <c r="AE45" s="9">
        <f t="shared" si="29"/>
        <v>15862</v>
      </c>
      <c r="AF45" s="9">
        <f t="shared" si="30"/>
        <v>16374</v>
      </c>
      <c r="AG45" s="9">
        <f t="shared" si="31"/>
        <v>16886</v>
      </c>
      <c r="AH45" s="9">
        <f t="shared" si="32"/>
        <v>17397</v>
      </c>
      <c r="AI45" s="9">
        <f t="shared" si="33"/>
        <v>17909</v>
      </c>
      <c r="AJ45" s="9">
        <f t="shared" si="34"/>
        <v>18421</v>
      </c>
      <c r="AK45" s="9">
        <f t="shared" si="35"/>
        <v>18932</v>
      </c>
      <c r="AL45" s="9">
        <f t="shared" si="36"/>
        <v>19444</v>
      </c>
      <c r="AM45" s="9">
        <f t="shared" si="37"/>
        <v>19956</v>
      </c>
      <c r="AN45" s="9">
        <f t="shared" si="38"/>
        <v>20467</v>
      </c>
    </row>
    <row r="46" spans="1:40">
      <c r="A46" s="6">
        <v>0.02</v>
      </c>
      <c r="B46" s="13">
        <f t="shared" si="0"/>
        <v>1253</v>
      </c>
      <c r="C46" s="13">
        <f t="shared" si="1"/>
        <v>1880</v>
      </c>
      <c r="D46" s="13">
        <f t="shared" si="2"/>
        <v>2507</v>
      </c>
      <c r="E46" s="8">
        <f t="shared" si="3"/>
        <v>3133</v>
      </c>
      <c r="F46" s="8">
        <f t="shared" si="4"/>
        <v>3760</v>
      </c>
      <c r="G46" s="8">
        <f t="shared" si="5"/>
        <v>4387</v>
      </c>
      <c r="H46" s="8">
        <f t="shared" si="6"/>
        <v>5013</v>
      </c>
      <c r="I46" s="8">
        <f t="shared" si="7"/>
        <v>5640</v>
      </c>
      <c r="J46" s="8">
        <f t="shared" si="8"/>
        <v>6267</v>
      </c>
      <c r="K46" s="9">
        <f t="shared" si="9"/>
        <v>6893</v>
      </c>
      <c r="L46" s="9">
        <f t="shared" si="10"/>
        <v>7520</v>
      </c>
      <c r="M46" s="9">
        <f t="shared" si="11"/>
        <v>8147</v>
      </c>
      <c r="N46" s="9">
        <f t="shared" si="12"/>
        <v>8773</v>
      </c>
      <c r="O46" s="9">
        <f t="shared" si="13"/>
        <v>9400</v>
      </c>
      <c r="P46" s="9">
        <f t="shared" si="14"/>
        <v>10037</v>
      </c>
      <c r="Q46" s="9">
        <f t="shared" si="15"/>
        <v>10653</v>
      </c>
      <c r="R46" s="9">
        <f t="shared" si="16"/>
        <v>11280</v>
      </c>
      <c r="S46" s="9">
        <f t="shared" si="17"/>
        <v>11906</v>
      </c>
      <c r="T46" s="9">
        <f t="shared" si="18"/>
        <v>12533</v>
      </c>
      <c r="U46" s="9">
        <f t="shared" si="19"/>
        <v>13160</v>
      </c>
      <c r="V46" s="9">
        <f t="shared" si="20"/>
        <v>13786</v>
      </c>
      <c r="W46" s="9">
        <f t="shared" si="21"/>
        <v>14413</v>
      </c>
      <c r="X46" s="9">
        <f t="shared" si="22"/>
        <v>15040</v>
      </c>
      <c r="Y46" s="9">
        <f t="shared" si="23"/>
        <v>15666</v>
      </c>
      <c r="Z46" s="9">
        <f t="shared" si="24"/>
        <v>16293</v>
      </c>
      <c r="AA46" s="9">
        <f t="shared" si="25"/>
        <v>16920</v>
      </c>
      <c r="AB46" s="9">
        <f t="shared" si="26"/>
        <v>17546</v>
      </c>
      <c r="AC46" s="9">
        <f t="shared" si="27"/>
        <v>18173</v>
      </c>
      <c r="AD46" s="9">
        <f t="shared" si="28"/>
        <v>18800</v>
      </c>
      <c r="AE46" s="9">
        <f t="shared" si="29"/>
        <v>19426</v>
      </c>
      <c r="AF46" s="9">
        <f t="shared" si="30"/>
        <v>20053</v>
      </c>
      <c r="AG46" s="9">
        <f t="shared" si="31"/>
        <v>20680</v>
      </c>
      <c r="AH46" s="9">
        <f t="shared" si="32"/>
        <v>21306</v>
      </c>
      <c r="AI46" s="9">
        <f t="shared" si="33"/>
        <v>21933</v>
      </c>
      <c r="AJ46" s="9">
        <f t="shared" si="34"/>
        <v>22560</v>
      </c>
      <c r="AK46" s="9">
        <f t="shared" si="35"/>
        <v>23186</v>
      </c>
      <c r="AL46" s="9">
        <f t="shared" si="36"/>
        <v>23813</v>
      </c>
      <c r="AM46" s="9">
        <f t="shared" si="37"/>
        <v>24440</v>
      </c>
      <c r="AN46" s="9">
        <f t="shared" si="38"/>
        <v>25066</v>
      </c>
    </row>
    <row r="47" spans="1:40">
      <c r="A47" s="6">
        <v>0.01</v>
      </c>
      <c r="B47" s="13">
        <f>B22+200</f>
        <v>1772</v>
      </c>
      <c r="C47" s="13">
        <f>C22+300</f>
        <v>2659</v>
      </c>
      <c r="D47" s="8">
        <f>D22+400</f>
        <v>3545</v>
      </c>
      <c r="E47" s="8">
        <f t="shared" si="3"/>
        <v>4431</v>
      </c>
      <c r="F47" s="8">
        <f t="shared" si="4"/>
        <v>5317</v>
      </c>
      <c r="G47" s="8">
        <f t="shared" si="5"/>
        <v>6204</v>
      </c>
      <c r="H47" s="8">
        <f t="shared" si="6"/>
        <v>7090</v>
      </c>
      <c r="I47" s="8">
        <f t="shared" si="7"/>
        <v>7976</v>
      </c>
      <c r="J47" s="8">
        <f t="shared" si="8"/>
        <v>8862</v>
      </c>
      <c r="K47" s="9">
        <f t="shared" si="9"/>
        <v>9749</v>
      </c>
      <c r="L47" s="9">
        <f t="shared" si="10"/>
        <v>10635</v>
      </c>
      <c r="M47" s="9">
        <f t="shared" si="11"/>
        <v>11521</v>
      </c>
      <c r="N47" s="9">
        <f t="shared" si="12"/>
        <v>12407</v>
      </c>
      <c r="O47" s="9">
        <f t="shared" si="13"/>
        <v>13293</v>
      </c>
      <c r="P47" s="9">
        <f t="shared" si="14"/>
        <v>14180</v>
      </c>
      <c r="Q47" s="9">
        <f t="shared" si="15"/>
        <v>15066</v>
      </c>
      <c r="R47" s="9">
        <f t="shared" si="16"/>
        <v>15952</v>
      </c>
      <c r="S47" s="9">
        <f t="shared" si="17"/>
        <v>16838</v>
      </c>
      <c r="T47" s="9">
        <f t="shared" si="18"/>
        <v>17724</v>
      </c>
      <c r="U47" s="9">
        <f t="shared" si="19"/>
        <v>18610</v>
      </c>
      <c r="V47" s="9">
        <f t="shared" si="20"/>
        <v>19497</v>
      </c>
      <c r="W47" s="9">
        <f t="shared" si="21"/>
        <v>20383</v>
      </c>
      <c r="X47" s="9">
        <f t="shared" si="22"/>
        <v>21269</v>
      </c>
      <c r="Y47" s="9">
        <f t="shared" si="23"/>
        <v>22155</v>
      </c>
      <c r="Z47" s="9">
        <f t="shared" si="24"/>
        <v>23041</v>
      </c>
      <c r="AA47" s="9">
        <f t="shared" si="25"/>
        <v>23928</v>
      </c>
      <c r="AB47" s="9">
        <f t="shared" si="26"/>
        <v>24814</v>
      </c>
      <c r="AC47" s="9">
        <f t="shared" si="27"/>
        <v>25701</v>
      </c>
      <c r="AD47" s="9">
        <f t="shared" si="28"/>
        <v>26587</v>
      </c>
      <c r="AE47" s="9">
        <f t="shared" si="29"/>
        <v>27473</v>
      </c>
      <c r="AF47" s="9">
        <f t="shared" si="30"/>
        <v>28359</v>
      </c>
      <c r="AG47" s="9">
        <f t="shared" si="31"/>
        <v>29245</v>
      </c>
      <c r="AH47" s="9">
        <f t="shared" si="32"/>
        <v>30131</v>
      </c>
      <c r="AI47" s="9">
        <f t="shared" si="33"/>
        <v>31018</v>
      </c>
      <c r="AJ47" s="9">
        <f t="shared" si="34"/>
        <v>31904</v>
      </c>
      <c r="AK47" s="9">
        <f t="shared" si="35"/>
        <v>32790</v>
      </c>
      <c r="AL47" s="9">
        <f t="shared" si="36"/>
        <v>33676</v>
      </c>
      <c r="AM47" s="9">
        <f t="shared" si="37"/>
        <v>34562</v>
      </c>
      <c r="AN47" s="9">
        <f t="shared" si="38"/>
        <v>35449</v>
      </c>
    </row>
    <row r="48" spans="1:40" ht="18.75">
      <c r="A48" s="19" t="s">
        <v>15</v>
      </c>
      <c r="B48" s="19"/>
      <c r="C48" s="19"/>
      <c r="D48" s="19"/>
      <c r="E48" s="19"/>
      <c r="F48" s="19"/>
      <c r="G48" s="19"/>
      <c r="H48" s="19"/>
      <c r="I48" s="19"/>
      <c r="J48" s="19"/>
      <c r="K48" s="19"/>
      <c r="L48" s="19"/>
    </row>
    <row r="49" spans="1:18" ht="18.75">
      <c r="A49" s="16"/>
      <c r="B49" s="16"/>
      <c r="C49" s="16"/>
      <c r="D49" s="16"/>
      <c r="E49" s="16"/>
      <c r="F49" s="16"/>
      <c r="G49" s="16"/>
      <c r="H49" s="16"/>
      <c r="I49" s="16"/>
      <c r="J49" s="16"/>
      <c r="K49" s="16"/>
      <c r="L49" s="16"/>
    </row>
    <row r="50" spans="1:18" ht="21">
      <c r="A50" s="22" t="s">
        <v>4</v>
      </c>
      <c r="B50" s="22"/>
      <c r="C50" s="22"/>
      <c r="D50" s="22"/>
      <c r="E50" s="22"/>
      <c r="F50" s="22"/>
      <c r="G50" s="22"/>
      <c r="H50" s="22"/>
      <c r="I50" s="22"/>
      <c r="J50" s="22"/>
      <c r="K50" s="22"/>
      <c r="L50" s="22"/>
      <c r="M50" s="22"/>
      <c r="N50" s="22"/>
      <c r="O50" s="22"/>
      <c r="P50" s="22"/>
      <c r="Q50" s="22"/>
      <c r="R50" s="22"/>
    </row>
    <row r="51" spans="1:18" ht="21">
      <c r="A51" s="22" t="s">
        <v>13</v>
      </c>
      <c r="B51" s="22"/>
      <c r="C51" s="22"/>
      <c r="D51" s="22"/>
      <c r="E51" s="22"/>
      <c r="F51" s="22"/>
      <c r="G51" s="22"/>
      <c r="H51" s="22"/>
      <c r="I51" s="22"/>
      <c r="J51" s="22"/>
      <c r="K51" s="22"/>
      <c r="L51" s="22"/>
      <c r="M51" s="22"/>
      <c r="N51" s="22"/>
      <c r="O51" s="22"/>
      <c r="P51" s="22"/>
      <c r="Q51" s="22"/>
      <c r="R51" s="22"/>
    </row>
    <row r="52" spans="1:18" ht="21">
      <c r="A52" s="22" t="s">
        <v>1</v>
      </c>
      <c r="B52" s="22"/>
      <c r="C52" s="22"/>
      <c r="D52" s="22"/>
      <c r="E52" s="22"/>
      <c r="F52" s="22"/>
      <c r="G52" s="22"/>
      <c r="H52" s="22"/>
      <c r="I52" s="22"/>
      <c r="J52" s="22"/>
      <c r="K52" s="22"/>
      <c r="L52" s="22"/>
      <c r="M52" s="22"/>
      <c r="N52" s="22"/>
      <c r="O52" s="22"/>
      <c r="P52" s="22"/>
      <c r="Q52" s="22"/>
      <c r="R52" s="22"/>
    </row>
    <row r="53" spans="1:18" ht="54" customHeight="1">
      <c r="A53" s="24" t="s">
        <v>5</v>
      </c>
      <c r="B53" s="24"/>
      <c r="C53" s="24"/>
      <c r="D53" s="24"/>
      <c r="E53" s="24"/>
      <c r="F53" s="24"/>
      <c r="G53" s="24"/>
      <c r="H53" s="24"/>
      <c r="I53" s="24"/>
      <c r="J53" s="24"/>
      <c r="K53" s="24"/>
      <c r="L53" s="24"/>
      <c r="M53" s="24"/>
      <c r="N53" s="24"/>
      <c r="O53" s="24"/>
      <c r="P53" s="24"/>
      <c r="Q53" s="24"/>
      <c r="R53" s="24"/>
    </row>
  </sheetData>
  <mergeCells count="7">
    <mergeCell ref="A51:R51"/>
    <mergeCell ref="A50:R50"/>
    <mergeCell ref="A52:R52"/>
    <mergeCell ref="A53:R53"/>
    <mergeCell ref="A23:L23"/>
    <mergeCell ref="A48:L48"/>
    <mergeCell ref="A24:L24"/>
  </mergeCells>
  <phoneticPr fontId="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Line Output-English</vt:lpstr>
      <vt:lpstr>Same Pitch-Egraving-English</vt:lpstr>
      <vt:lpstr>Same Size-Engraving-English</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2013-11-26T07:28:55Z</dcterms:modified>
</cp:coreProperties>
</file>